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charts/chart1.xml" ContentType="application/vnd.openxmlformats-officedocument.drawingml.chart+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228"/>
  <workbookPr filterPrivacy="1" codeName="ThisWorkbook"/>
  <xr:revisionPtr revIDLastSave="0" documentId="13_ncr:1000001_{1041C75F-689D-A44F-9B80-BF0F546CCA82}" xr6:coauthVersionLast="34" xr6:coauthVersionMax="34" xr10:uidLastSave="{00000000-0000-0000-0000-000000000000}"/>
  <bookViews>
    <workbookView xWindow="0" yWindow="120" windowWidth="15480" windowHeight="10800" tabRatio="784" xr2:uid="{00000000-000D-0000-FFFF-FFFF00000000}"/>
  </bookViews>
  <sheets>
    <sheet name="PAGOS" sheetId="2" r:id="rId1"/>
    <sheet name="GRAFICAS" sheetId="17" r:id="rId2"/>
  </sheets>
  <definedNames>
    <definedName name="_xlnm.Print_Area" localSheetId="0">PAGOS!$A$1:$K$66</definedName>
    <definedName name="CategoríasDeGastos">ResumenDeGastos[Gastos]</definedName>
  </definedNames>
  <calcPr calcId="179016"/>
</workbook>
</file>

<file path=xl/calcChain.xml><?xml version="1.0" encoding="utf-8"?>
<calcChain xmlns="http://schemas.openxmlformats.org/spreadsheetml/2006/main">
  <c r="G18" i="2" l="1"/>
  <c r="G6" i="2"/>
  <c r="F18" i="2"/>
  <c r="F6" i="2"/>
  <c r="N30" i="2"/>
  <c r="N28" i="2"/>
  <c r="B3" i="17"/>
  <c r="N6" i="2"/>
  <c r="N7" i="2"/>
  <c r="N8" i="2"/>
  <c r="N9" i="2"/>
  <c r="N10" i="2"/>
  <c r="N11" i="2"/>
  <c r="N12" i="2"/>
  <c r="N13" i="2"/>
  <c r="N14" i="2"/>
  <c r="N15" i="2"/>
  <c r="N16" i="2"/>
  <c r="N17" i="2"/>
  <c r="N18" i="2"/>
  <c r="N19" i="2"/>
  <c r="N20" i="2"/>
  <c r="N21" i="2"/>
  <c r="N22" i="2"/>
  <c r="N23" i="2"/>
  <c r="N24" i="2"/>
  <c r="N25" i="2"/>
  <c r="N26" i="2"/>
  <c r="N27" i="2"/>
  <c r="N29" i="2"/>
  <c r="N31" i="2"/>
  <c r="N32" i="2"/>
  <c r="N33" i="2"/>
  <c r="N34" i="2"/>
  <c r="N35" i="2"/>
  <c r="N36" i="2"/>
  <c r="N37" i="2"/>
  <c r="N38" i="2"/>
  <c r="F39" i="2"/>
  <c r="L39" i="2"/>
  <c r="I39" i="2"/>
  <c r="H39" i="2"/>
  <c r="J39" i="2"/>
  <c r="G39" i="2"/>
  <c r="M39" i="2"/>
  <c r="K39" i="2"/>
  <c r="D39" i="2"/>
  <c r="C39" i="2"/>
  <c r="E39" i="2"/>
  <c r="B39" i="2"/>
  <c r="N39" i="2"/>
</calcChain>
</file>

<file path=xl/sharedStrings.xml><?xml version="1.0" encoding="utf-8"?>
<sst xmlns="http://schemas.openxmlformats.org/spreadsheetml/2006/main" count="72" uniqueCount="53">
  <si>
    <t>Gastos</t>
  </si>
  <si>
    <t>Total</t>
  </si>
  <si>
    <t>Ene</t>
  </si>
  <si>
    <t>Feb</t>
  </si>
  <si>
    <t>Mar</t>
  </si>
  <si>
    <t>Abr</t>
  </si>
  <si>
    <t>May</t>
  </si>
  <si>
    <t>Jun</t>
  </si>
  <si>
    <t>Jul</t>
  </si>
  <si>
    <t>Ago</t>
  </si>
  <si>
    <t>Sep</t>
  </si>
  <si>
    <t>Oct</t>
  </si>
  <si>
    <t>Nov</t>
  </si>
  <si>
    <t>Dic</t>
  </si>
  <si>
    <t>Tendencia</t>
  </si>
  <si>
    <t>CONTRATISTAS</t>
  </si>
  <si>
    <t>SERVICIOS PUBLICOS</t>
  </si>
  <si>
    <t>PROVEEDORES MEDELLIN</t>
  </si>
  <si>
    <t>DIAN</t>
  </si>
  <si>
    <t>PARAFISCALES</t>
  </si>
  <si>
    <t>PRIMA DE VACACIONES</t>
  </si>
  <si>
    <t>INTERESES A LAS CESANTIAS</t>
  </si>
  <si>
    <t>APORTES SIN SITUACION DE FONDOS</t>
  </si>
  <si>
    <t>ESTAMPILLA PRO HOSPITAL</t>
  </si>
  <si>
    <t>GASTOS BANCARIOS</t>
  </si>
  <si>
    <t>POLIZA VEHICULO Y OTROS</t>
  </si>
  <si>
    <t xml:space="preserve">TENDENCIAS DE PAGOS E.S.E. HOSPITAL SAN JUAN DE DIOS DE TITIRIBI </t>
  </si>
  <si>
    <t>PRESTACIONES SOCIALES</t>
  </si>
  <si>
    <t>CESANTIAS SIN SITUACION DE FONDOS</t>
  </si>
  <si>
    <t>realizar graficas 10</t>
  </si>
  <si>
    <t>CUOTA DE SOSTENIMIENTO AESA</t>
  </si>
  <si>
    <t>PRIMA DE NAVIDAD</t>
  </si>
  <si>
    <t>TASA SUPERSALUD</t>
  </si>
  <si>
    <t>PRIMA DE SERVICIOS</t>
  </si>
  <si>
    <t>SEGURIDAD SOCIAL EMPLEADOS</t>
  </si>
  <si>
    <t>DEDUCION NOMINA</t>
  </si>
  <si>
    <t>VIATICOS DEL PERSONAL DE PLANTA</t>
  </si>
  <si>
    <t>PROVEEDORES TITRIBI</t>
  </si>
  <si>
    <t>APERTURA DE CAJA MENOR</t>
  </si>
  <si>
    <t>NOMINA BASICA ENERO</t>
  </si>
  <si>
    <t>ESTAMPILLAS PRO CULTURA Y CBA</t>
  </si>
  <si>
    <t>GASTOS FONDO DE BIENESTAR SOCIAL</t>
  </si>
  <si>
    <t>HONORARIOS JUNTA DIRECTIVA</t>
  </si>
  <si>
    <t xml:space="preserve">HORAS EXTRAS ADEDUDADAS AL PERSONAL </t>
  </si>
  <si>
    <t>CREDITO DE TESORERIA</t>
  </si>
  <si>
    <t>REINTEGRO  DE CAJA MENOR</t>
  </si>
  <si>
    <t xml:space="preserve">NOMINA BASICA </t>
  </si>
  <si>
    <t>OTROS IMPUESTOS</t>
  </si>
  <si>
    <t>CUTA DE VIGILANCIA FISCAL</t>
  </si>
  <si>
    <t>IMPUESTO PREDIAL AÑO 2018</t>
  </si>
  <si>
    <t>CUOTAS PARTES PENSIONALES</t>
  </si>
  <si>
    <t xml:space="preserve">CESANTIAS </t>
  </si>
  <si>
    <t>CUOTAS  PARTES JUBILATORIAS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</si>
</sst>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_-;\-* #,##0_-;_-* &quot;-&quot;_-;_-@_-"/>
    <numFmt numFmtId="165" formatCode="_-* #,##0.00\ _€_-;\-* #,##0.00\ _€_-;_-* &quot;-&quot;??\ _€_-;_-@_-"/>
    <numFmt numFmtId="166" formatCode="_ &quot;$&quot;\ * #,##0.00_ ;_ &quot;$&quot;\ * \-#,##0.00_ ;_ &quot;$&quot;\ * &quot;-&quot;??_ ;_ @_ "/>
  </numFmts>
  <fonts count="16" x14ac:knownFonts="1">
    <font>
      <sz val="10"/>
      <color theme="1"/>
      <name val="Calibri"/>
      <family val="2"/>
      <scheme val="minor"/>
    </font>
    <font>
      <sz val="25.5"/>
      <color theme="1" tint="0.34998626667073579"/>
      <name val="Century Gothic"/>
      <family val="2"/>
      <scheme val="major"/>
    </font>
    <font>
      <sz val="8"/>
      <color theme="1"/>
      <name val="Century Gothic"/>
      <family val="2"/>
      <scheme val="major"/>
    </font>
    <font>
      <b/>
      <sz val="8"/>
      <color theme="1"/>
      <name val="Century Gothic"/>
      <family val="2"/>
      <scheme val="major"/>
    </font>
    <font>
      <sz val="8"/>
      <color theme="1"/>
      <name val="Century Gothic"/>
      <family val="2"/>
      <scheme val="major"/>
    </font>
    <font>
      <sz val="10"/>
      <color theme="1"/>
      <name val="Calibri"/>
      <family val="2"/>
      <scheme val="minor"/>
    </font>
    <font>
      <b/>
      <sz val="11"/>
      <color theme="0"/>
      <name val="Century Gothic"/>
      <family val="2"/>
      <scheme val="major"/>
    </font>
    <font>
      <sz val="11"/>
      <color rgb="FF3F3F76"/>
      <name val="Calibri"/>
      <family val="2"/>
      <scheme val="minor"/>
    </font>
    <font>
      <sz val="16"/>
      <color theme="1"/>
      <name val="Century Gothic"/>
      <family val="2"/>
      <scheme val="major"/>
    </font>
    <font>
      <sz val="16"/>
      <color theme="0"/>
      <name val="Century Gothic"/>
      <family val="2"/>
      <scheme val="major"/>
    </font>
    <font>
      <b/>
      <sz val="8"/>
      <name val="Century Gothic"/>
      <family val="2"/>
      <scheme val="major"/>
    </font>
    <font>
      <sz val="20"/>
      <color theme="1"/>
      <name val="Calibri"/>
      <family val="2"/>
      <scheme val="minor"/>
    </font>
    <font>
      <b/>
      <sz val="8"/>
      <color rgb="FFFF0000"/>
      <name val="Century Gothic"/>
      <family val="2"/>
      <scheme val="major"/>
    </font>
    <font>
      <b/>
      <outline/>
      <shadow/>
      <sz val="12"/>
      <color theme="1"/>
      <name val="Century Gothic"/>
      <scheme val="major"/>
    </font>
    <font>
      <b/>
      <outline/>
      <shadow/>
      <sz val="12"/>
      <color theme="0"/>
      <name val="Century Gothic"/>
      <scheme val="major"/>
    </font>
    <font>
      <b/>
      <outline/>
      <shadow/>
      <sz val="8"/>
      <color theme="1"/>
      <name val="Century Gothic"/>
      <scheme val="major"/>
    </font>
  </fonts>
  <fills count="24">
    <fill>
      <patternFill patternType="none"/>
    </fill>
    <fill>
      <patternFill patternType="gray125"/>
    </fill>
    <fill>
      <patternFill patternType="solid">
        <fgColor theme="0" tint="-4.9989318521683403E-2"/>
        <bgColor indexed="64"/>
      </patternFill>
    </fill>
    <fill>
      <patternFill patternType="solid">
        <fgColor theme="2" tint="-0.34998626667073579"/>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theme="1"/>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theme="9" tint="-0.249977111117893"/>
        <bgColor indexed="64"/>
      </patternFill>
    </fill>
    <fill>
      <patternFill patternType="solid">
        <fgColor rgb="FF00B050"/>
        <bgColor indexed="64"/>
      </patternFill>
    </fill>
    <fill>
      <patternFill patternType="solid">
        <fgColor theme="1" tint="0.499984740745262"/>
        <bgColor indexed="64"/>
      </patternFill>
    </fill>
    <fill>
      <patternFill patternType="solid">
        <fgColor rgb="FFFF0000"/>
        <bgColor indexed="64"/>
      </patternFill>
    </fill>
    <fill>
      <patternFill patternType="solid">
        <fgColor rgb="FF00B0F0"/>
        <bgColor indexed="64"/>
      </patternFill>
    </fill>
    <fill>
      <patternFill patternType="solid">
        <fgColor theme="1" tint="0.34998626667073579"/>
        <bgColor indexed="64"/>
      </patternFill>
    </fill>
    <fill>
      <patternFill patternType="solid">
        <fgColor rgb="FFFFFFCC"/>
      </patternFill>
    </fill>
    <fill>
      <patternFill patternType="solid">
        <fgColor theme="7" tint="0.59999389629810485"/>
        <bgColor indexed="64"/>
      </patternFill>
    </fill>
    <fill>
      <patternFill patternType="solid">
        <fgColor theme="2" tint="-0.249977111117893"/>
        <bgColor indexed="64"/>
      </patternFill>
    </fill>
    <fill>
      <patternFill patternType="solid">
        <fgColor theme="3" tint="0.249977111117893"/>
        <bgColor indexed="64"/>
      </patternFill>
    </fill>
    <fill>
      <patternFill patternType="solid">
        <fgColor theme="7" tint="-0.249977111117893"/>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5" fillId="18" borderId="2" applyNumberFormat="0" applyFont="0" applyAlignment="0" applyProtection="0"/>
    <xf numFmtId="165" fontId="5" fillId="0" borderId="0" applyFont="0" applyFill="0" applyBorder="0" applyAlignment="0" applyProtection="0"/>
    <xf numFmtId="164" fontId="5" fillId="0" borderId="0" applyFont="0" applyFill="0" applyBorder="0" applyAlignment="0" applyProtection="0"/>
  </cellStyleXfs>
  <cellXfs count="80">
    <xf numFmtId="0" fontId="0" fillId="0" borderId="0" xfId="0"/>
    <xf numFmtId="0" fontId="1" fillId="0" borderId="0" xfId="0" applyFont="1"/>
    <xf numFmtId="4" fontId="0" fillId="0" borderId="0" xfId="0" applyNumberFormat="1"/>
    <xf numFmtId="0" fontId="4" fillId="0" borderId="0" xfId="0" applyFont="1" applyFill="1" applyAlignment="1">
      <alignment horizontal="left" indent="1"/>
    </xf>
    <xf numFmtId="4" fontId="4" fillId="0" borderId="0" xfId="0" applyNumberFormat="1" applyFont="1" applyFill="1" applyAlignment="1">
      <alignment horizontal="right" indent="1"/>
    </xf>
    <xf numFmtId="4" fontId="4" fillId="0" borderId="0" xfId="0" applyNumberFormat="1" applyFont="1" applyFill="1"/>
    <xf numFmtId="0" fontId="0" fillId="0" borderId="0" xfId="0" applyFill="1"/>
    <xf numFmtId="4" fontId="3" fillId="3" borderId="1" xfId="0" applyNumberFormat="1" applyFont="1" applyFill="1" applyBorder="1" applyAlignment="1">
      <alignment horizontal="right" indent="1"/>
    </xf>
    <xf numFmtId="4" fontId="3" fillId="4" borderId="1" xfId="0" applyNumberFormat="1" applyFont="1" applyFill="1" applyBorder="1" applyAlignment="1">
      <alignment horizontal="right" indent="1"/>
    </xf>
    <xf numFmtId="4" fontId="3" fillId="7" borderId="1" xfId="0" applyNumberFormat="1" applyFont="1" applyFill="1" applyBorder="1" applyAlignment="1">
      <alignment horizontal="right" indent="1"/>
    </xf>
    <xf numFmtId="4" fontId="3" fillId="10" borderId="1" xfId="0" applyNumberFormat="1" applyFont="1" applyFill="1" applyBorder="1" applyAlignment="1">
      <alignment horizontal="right" indent="1"/>
    </xf>
    <xf numFmtId="4" fontId="3" fillId="11" borderId="1" xfId="0" applyNumberFormat="1" applyFont="1" applyFill="1" applyBorder="1" applyAlignment="1">
      <alignment horizontal="right" indent="1"/>
    </xf>
    <xf numFmtId="4" fontId="3" fillId="12" borderId="1" xfId="0" applyNumberFormat="1" applyFont="1" applyFill="1" applyBorder="1" applyAlignment="1">
      <alignment horizontal="right" indent="1"/>
    </xf>
    <xf numFmtId="4" fontId="3" fillId="13" borderId="1" xfId="0" applyNumberFormat="1" applyFont="1" applyFill="1" applyBorder="1" applyAlignment="1">
      <alignment horizontal="right" indent="1"/>
    </xf>
    <xf numFmtId="4" fontId="3" fillId="14" borderId="1" xfId="0" applyNumberFormat="1" applyFont="1" applyFill="1" applyBorder="1" applyAlignment="1">
      <alignment horizontal="right" indent="1"/>
    </xf>
    <xf numFmtId="4" fontId="3" fillId="16" borderId="1" xfId="0" applyNumberFormat="1" applyFont="1" applyFill="1" applyBorder="1" applyAlignment="1">
      <alignment horizontal="right" indent="1"/>
    </xf>
    <xf numFmtId="4" fontId="3" fillId="5" borderId="1" xfId="0" applyNumberFormat="1" applyFont="1" applyFill="1" applyBorder="1"/>
    <xf numFmtId="4" fontId="6" fillId="15" borderId="1" xfId="0" applyNumberFormat="1" applyFont="1" applyFill="1" applyBorder="1" applyAlignment="1">
      <alignment horizontal="right" indent="1"/>
    </xf>
    <xf numFmtId="0" fontId="3" fillId="8" borderId="1" xfId="0" applyFont="1" applyFill="1" applyBorder="1" applyAlignment="1">
      <alignment horizontal="left" indent="1"/>
    </xf>
    <xf numFmtId="0" fontId="8" fillId="8" borderId="1" xfId="0" applyFont="1" applyFill="1" applyBorder="1" applyAlignment="1">
      <alignment horizontal="center" vertical="center"/>
    </xf>
    <xf numFmtId="0" fontId="8" fillId="7"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3" borderId="1" xfId="0" applyFont="1" applyFill="1" applyBorder="1" applyAlignment="1">
      <alignment horizontal="center" vertical="center"/>
    </xf>
    <xf numFmtId="0" fontId="8" fillId="11" borderId="1" xfId="0" applyFont="1" applyFill="1" applyBorder="1" applyAlignment="1">
      <alignment horizontal="center" vertical="center"/>
    </xf>
    <xf numFmtId="0" fontId="8" fillId="12" borderId="1" xfId="0" applyFont="1" applyFill="1" applyBorder="1" applyAlignment="1">
      <alignment horizontal="center" vertical="center"/>
    </xf>
    <xf numFmtId="0" fontId="8" fillId="10" borderId="1" xfId="0" applyFont="1" applyFill="1" applyBorder="1" applyAlignment="1">
      <alignment horizontal="center" vertical="center"/>
    </xf>
    <xf numFmtId="0" fontId="8" fillId="13" borderId="1" xfId="0" applyFont="1" applyFill="1" applyBorder="1" applyAlignment="1">
      <alignment horizontal="center" vertical="center"/>
    </xf>
    <xf numFmtId="0" fontId="8" fillId="14" borderId="1" xfId="0" applyFont="1" applyFill="1" applyBorder="1" applyAlignment="1">
      <alignment horizontal="center" vertical="center"/>
    </xf>
    <xf numFmtId="0" fontId="8" fillId="6" borderId="1" xfId="0" applyFont="1" applyFill="1" applyBorder="1" applyAlignment="1">
      <alignment horizontal="center" vertical="center"/>
    </xf>
    <xf numFmtId="0" fontId="8" fillId="16" borderId="1" xfId="0" applyFont="1" applyFill="1" applyBorder="1" applyAlignment="1">
      <alignment horizontal="center" vertical="center"/>
    </xf>
    <xf numFmtId="0" fontId="8" fillId="5" borderId="1" xfId="0" applyFont="1" applyFill="1" applyBorder="1" applyAlignment="1">
      <alignment horizontal="center" vertical="center"/>
    </xf>
    <xf numFmtId="0" fontId="8" fillId="19" borderId="1" xfId="0" applyFont="1" applyFill="1" applyBorder="1" applyAlignment="1">
      <alignment horizontal="center" vertical="center"/>
    </xf>
    <xf numFmtId="0" fontId="9" fillId="15" borderId="1" xfId="0" applyFont="1" applyFill="1" applyBorder="1" applyAlignment="1">
      <alignment horizontal="center" vertical="center"/>
    </xf>
    <xf numFmtId="0" fontId="8" fillId="2" borderId="1" xfId="0" applyFont="1" applyFill="1" applyBorder="1" applyAlignment="1">
      <alignment horizontal="center" vertical="center"/>
    </xf>
    <xf numFmtId="4" fontId="7" fillId="20" borderId="1" xfId="1" applyNumberFormat="1" applyFont="1" applyFill="1" applyBorder="1"/>
    <xf numFmtId="3" fontId="0" fillId="0" borderId="0" xfId="0" applyNumberFormat="1"/>
    <xf numFmtId="4" fontId="2" fillId="0" borderId="0" xfId="0" applyNumberFormat="1" applyFont="1" applyFill="1" applyAlignment="1">
      <alignment horizontal="right" indent="1"/>
    </xf>
    <xf numFmtId="0" fontId="0" fillId="0" borderId="1" xfId="0" applyBorder="1"/>
    <xf numFmtId="4" fontId="0" fillId="0" borderId="1" xfId="0" applyNumberFormat="1" applyBorder="1"/>
    <xf numFmtId="3" fontId="0" fillId="0" borderId="1" xfId="0" applyNumberFormat="1" applyBorder="1"/>
    <xf numFmtId="4" fontId="10" fillId="19" borderId="1" xfId="0" applyNumberFormat="1" applyFont="1" applyFill="1" applyBorder="1" applyAlignment="1">
      <alignment horizontal="right" indent="1"/>
    </xf>
    <xf numFmtId="4" fontId="6" fillId="21" borderId="1" xfId="0" applyNumberFormat="1" applyFont="1" applyFill="1" applyBorder="1" applyAlignment="1">
      <alignment horizontal="right" indent="1"/>
    </xf>
    <xf numFmtId="4" fontId="7" fillId="21" borderId="1" xfId="1" applyNumberFormat="1" applyFont="1" applyFill="1" applyBorder="1"/>
    <xf numFmtId="0" fontId="0" fillId="21" borderId="0" xfId="0" applyFill="1"/>
    <xf numFmtId="4" fontId="6" fillId="22" borderId="1" xfId="0" applyNumberFormat="1" applyFont="1" applyFill="1" applyBorder="1" applyAlignment="1">
      <alignment horizontal="right" indent="1"/>
    </xf>
    <xf numFmtId="4" fontId="7" fillId="22" borderId="1" xfId="1" applyNumberFormat="1" applyFont="1" applyFill="1" applyBorder="1"/>
    <xf numFmtId="0" fontId="0" fillId="22" borderId="0" xfId="0" applyFill="1"/>
    <xf numFmtId="4" fontId="12" fillId="6" borderId="1" xfId="0" applyNumberFormat="1" applyFont="1" applyFill="1" applyBorder="1" applyAlignment="1">
      <alignment horizontal="right" indent="1"/>
    </xf>
    <xf numFmtId="0" fontId="10" fillId="0" borderId="1" xfId="0" applyFont="1" applyFill="1" applyBorder="1"/>
    <xf numFmtId="0" fontId="10" fillId="23" borderId="1" xfId="0" applyFont="1" applyFill="1" applyBorder="1"/>
    <xf numFmtId="166" fontId="10" fillId="23" borderId="1" xfId="0" applyNumberFormat="1" applyFont="1" applyFill="1" applyBorder="1"/>
    <xf numFmtId="0" fontId="3" fillId="8" borderId="3" xfId="0" applyFont="1" applyFill="1" applyBorder="1" applyAlignment="1">
      <alignment horizontal="left" indent="1"/>
    </xf>
    <xf numFmtId="4" fontId="3" fillId="7" borderId="3" xfId="0" applyNumberFormat="1" applyFont="1" applyFill="1" applyBorder="1" applyAlignment="1">
      <alignment horizontal="right" indent="1"/>
    </xf>
    <xf numFmtId="4" fontId="6" fillId="15" borderId="3" xfId="0" applyNumberFormat="1" applyFont="1" applyFill="1" applyBorder="1" applyAlignment="1">
      <alignment horizontal="right" indent="1"/>
    </xf>
    <xf numFmtId="4" fontId="7" fillId="20" borderId="3" xfId="1" applyNumberFormat="1" applyFont="1" applyFill="1" applyBorder="1"/>
    <xf numFmtId="0" fontId="10" fillId="2" borderId="1" xfId="0" applyFont="1" applyFill="1" applyBorder="1"/>
    <xf numFmtId="0" fontId="11" fillId="0" borderId="0" xfId="0" applyFont="1" applyFill="1"/>
    <xf numFmtId="165" fontId="11" fillId="0" borderId="0" xfId="2" applyFont="1" applyFill="1"/>
    <xf numFmtId="164" fontId="0" fillId="0" borderId="0" xfId="3" applyFont="1"/>
    <xf numFmtId="164" fontId="0" fillId="0" borderId="0" xfId="3" applyFont="1" applyFill="1"/>
    <xf numFmtId="164" fontId="0" fillId="0" borderId="0" xfId="0" applyNumberFormat="1" applyFill="1"/>
    <xf numFmtId="0" fontId="0" fillId="0" borderId="1" xfId="0" applyFill="1" applyBorder="1"/>
    <xf numFmtId="0" fontId="3" fillId="8" borderId="0" xfId="0" applyFont="1" applyFill="1" applyBorder="1" applyAlignment="1">
      <alignment horizontal="left" indent="1"/>
    </xf>
    <xf numFmtId="0" fontId="3" fillId="0" borderId="1" xfId="0" applyFont="1" applyFill="1" applyBorder="1" applyAlignment="1">
      <alignment horizontal="left" indent="1"/>
    </xf>
    <xf numFmtId="0" fontId="3" fillId="0" borderId="3" xfId="0" applyFont="1" applyFill="1" applyBorder="1" applyAlignment="1">
      <alignment horizontal="left" indent="1"/>
    </xf>
    <xf numFmtId="0" fontId="13" fillId="8" borderId="4" xfId="0" applyFont="1" applyFill="1" applyBorder="1" applyAlignment="1">
      <alignment horizontal="left"/>
    </xf>
    <xf numFmtId="4" fontId="13" fillId="7" borderId="4" xfId="0" applyNumberFormat="1" applyFont="1" applyFill="1" applyBorder="1" applyAlignment="1">
      <alignment horizontal="right"/>
    </xf>
    <xf numFmtId="4" fontId="13" fillId="4" borderId="4" xfId="0" applyNumberFormat="1" applyFont="1" applyFill="1" applyBorder="1" applyAlignment="1">
      <alignment horizontal="right"/>
    </xf>
    <xf numFmtId="4" fontId="13" fillId="3" borderId="4" xfId="0" applyNumberFormat="1" applyFont="1" applyFill="1" applyBorder="1" applyAlignment="1">
      <alignment horizontal="right"/>
    </xf>
    <xf numFmtId="4" fontId="13" fillId="11" borderId="4" xfId="0" applyNumberFormat="1" applyFont="1" applyFill="1" applyBorder="1" applyAlignment="1">
      <alignment horizontal="right"/>
    </xf>
    <xf numFmtId="4" fontId="13" fillId="12" borderId="4" xfId="0" applyNumberFormat="1" applyFont="1" applyFill="1" applyBorder="1" applyAlignment="1">
      <alignment horizontal="right"/>
    </xf>
    <xf numFmtId="4" fontId="13" fillId="10" borderId="4" xfId="0" applyNumberFormat="1" applyFont="1" applyFill="1" applyBorder="1" applyAlignment="1">
      <alignment horizontal="right"/>
    </xf>
    <xf numFmtId="4" fontId="13" fillId="13" borderId="4" xfId="0" applyNumberFormat="1" applyFont="1" applyFill="1" applyBorder="1" applyAlignment="1">
      <alignment horizontal="right"/>
    </xf>
    <xf numFmtId="4" fontId="13" fillId="14" borderId="4" xfId="0" applyNumberFormat="1" applyFont="1" applyFill="1" applyBorder="1" applyAlignment="1">
      <alignment horizontal="right"/>
    </xf>
    <xf numFmtId="4" fontId="13" fillId="6" borderId="4" xfId="0" applyNumberFormat="1" applyFont="1" applyFill="1" applyBorder="1" applyAlignment="1">
      <alignment horizontal="right"/>
    </xf>
    <xf numFmtId="4" fontId="13" fillId="16" borderId="4" xfId="0" applyNumberFormat="1" applyFont="1" applyFill="1" applyBorder="1" applyAlignment="1">
      <alignment horizontal="right"/>
    </xf>
    <xf numFmtId="4" fontId="13" fillId="5" borderId="4" xfId="0" applyNumberFormat="1" applyFont="1" applyFill="1" applyBorder="1"/>
    <xf numFmtId="4" fontId="13" fillId="19" borderId="4" xfId="0" applyNumberFormat="1" applyFont="1" applyFill="1" applyBorder="1" applyAlignment="1">
      <alignment horizontal="right"/>
    </xf>
    <xf numFmtId="4" fontId="14" fillId="9" borderId="4" xfId="0" applyNumberFormat="1" applyFont="1" applyFill="1" applyBorder="1" applyAlignment="1">
      <alignment horizontal="center" vertical="center"/>
    </xf>
    <xf numFmtId="0" fontId="15" fillId="17" borderId="4" xfId="0" applyNumberFormat="1" applyFont="1" applyFill="1" applyBorder="1"/>
  </cellXfs>
  <cellStyles count="4">
    <cellStyle name="Millares" xfId="2" builtinId="3"/>
    <cellStyle name="Millares [0]" xfId="3" builtinId="6"/>
    <cellStyle name="Normal" xfId="0" builtinId="0" customBuiltin="1"/>
    <cellStyle name="Nota" xfId="1" builtinId="10"/>
  </cellStyles>
  <dxfs count="40">
    <dxf>
      <font>
        <b/>
        <i val="0"/>
        <strike val="0"/>
        <condense val="0"/>
        <extend val="0"/>
        <outline/>
        <shadow/>
        <u val="none"/>
        <vertAlign val="baseline"/>
        <sz val="8"/>
        <color theme="1"/>
        <name val="Century Gothic"/>
        <scheme val="major"/>
      </font>
      <numFmt numFmtId="0" formatCode="General"/>
      <fill>
        <patternFill patternType="solid">
          <fgColor indexed="64"/>
          <bgColor theme="1" tint="0.34998626667073579"/>
        </patternFill>
      </fill>
      <border diagonalUp="0" diagonalDown="0" outline="0">
        <left style="thin">
          <color indexed="64"/>
        </left>
        <right style="thin">
          <color indexed="64"/>
        </right>
        <top/>
        <bottom style="thin">
          <color indexed="64"/>
        </bottom>
      </border>
    </dxf>
    <dxf>
      <numFmt numFmtId="4" formatCode="#,##0.00"/>
      <fill>
        <patternFill patternType="solid">
          <fgColor indexed="64"/>
          <bgColor theme="2" tint="-0.249977111117893"/>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shadow/>
        <u val="none"/>
        <vertAlign val="baseline"/>
        <sz val="12"/>
        <color theme="0"/>
        <name val="Century Gothic"/>
        <scheme val="major"/>
      </font>
      <numFmt numFmtId="4" formatCode="#,##0.00"/>
      <fill>
        <patternFill patternType="solid">
          <fgColor indexed="64"/>
          <bgColor theme="1"/>
        </patternFill>
      </fill>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border outline="0">
        <left style="thin">
          <color indexed="64"/>
        </left>
        <right style="thin">
          <color indexed="64"/>
        </right>
      </border>
    </dxf>
    <dxf>
      <font>
        <b/>
        <i val="0"/>
        <strike val="0"/>
        <condense val="0"/>
        <extend val="0"/>
        <outline/>
        <shadow/>
        <u val="none"/>
        <vertAlign val="baseline"/>
        <sz val="12"/>
        <color theme="1"/>
        <name val="Century Gothic"/>
        <scheme val="major"/>
      </font>
      <numFmt numFmtId="4" formatCode="#,##0.00"/>
      <fill>
        <patternFill patternType="solid">
          <fgColor indexed="64"/>
          <bgColor theme="7" tint="0.59999389629810485"/>
        </patternFill>
      </fill>
      <alignment horizontal="right" vertical="bottom" textRotation="0" wrapText="0"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7" tint="0.59999389629810485"/>
        </patternFill>
      </fill>
      <border outline="0">
        <right style="thin">
          <color indexed="64"/>
        </right>
      </border>
    </dxf>
    <dxf>
      <font>
        <b/>
        <i val="0"/>
        <strike val="0"/>
        <condense val="0"/>
        <extend val="0"/>
        <outline/>
        <shadow/>
        <u val="none"/>
        <vertAlign val="baseline"/>
        <sz val="12"/>
        <color theme="1"/>
        <name val="Century Gothic"/>
        <scheme val="major"/>
      </font>
      <numFmt numFmtId="4" formatCode="#,##0.00"/>
      <fill>
        <patternFill patternType="solid">
          <fgColor indexed="64"/>
          <bgColor theme="5" tint="-0.249977111117893"/>
        </patternFill>
      </fill>
      <border diagonalUp="0" diagonalDown="0" outline="0">
        <left style="thin">
          <color indexed="64"/>
        </left>
        <right style="thin">
          <color indexed="64"/>
        </right>
        <top/>
        <bottom style="thin">
          <color indexed="64"/>
        </bottom>
      </border>
    </dxf>
    <dxf>
      <fill>
        <patternFill patternType="solid">
          <fgColor indexed="64"/>
          <bgColor theme="5" tint="-0.249977111117893"/>
        </patternFill>
      </fill>
      <border outline="0">
        <right style="thin">
          <color indexed="64"/>
        </right>
      </border>
    </dxf>
    <dxf>
      <font>
        <b/>
        <i val="0"/>
        <strike val="0"/>
        <condense val="0"/>
        <extend val="0"/>
        <outline/>
        <shadow/>
        <u val="none"/>
        <vertAlign val="baseline"/>
        <sz val="12"/>
        <color theme="1"/>
        <name val="Century Gothic"/>
        <scheme val="major"/>
      </font>
      <numFmt numFmtId="4" formatCode="#,##0.00"/>
      <fill>
        <patternFill patternType="solid">
          <fgColor indexed="64"/>
          <bgColor rgb="FF00B0F0"/>
        </patternFill>
      </fill>
      <alignment horizontal="right" vertical="bottom" textRotation="0" wrapText="0"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rgb="FF00B0F0"/>
        </patternFill>
      </fill>
      <border outline="0">
        <left style="thin">
          <color indexed="64"/>
        </left>
      </border>
    </dxf>
    <dxf>
      <font>
        <b/>
        <i val="0"/>
        <strike val="0"/>
        <condense val="0"/>
        <extend val="0"/>
        <outline/>
        <shadow/>
        <u val="none"/>
        <vertAlign val="baseline"/>
        <sz val="12"/>
        <color theme="1"/>
        <name val="Century Gothic"/>
        <scheme val="major"/>
      </font>
      <numFmt numFmtId="4" formatCode="#,##0.00"/>
      <fill>
        <patternFill patternType="solid">
          <fgColor indexed="64"/>
          <bgColor theme="5" tint="0.39997558519241921"/>
        </patternFill>
      </fill>
      <alignment horizontal="right" vertical="bottom" textRotation="0" wrapText="0"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8"/>
        <color auto="1"/>
        <name val="Century Gothic"/>
        <scheme val="major"/>
      </font>
      <fill>
        <patternFill patternType="solid">
          <fgColor indexed="64"/>
          <bgColor theme="5" tint="0.39997558519241921"/>
        </patternFill>
      </fill>
    </dxf>
    <dxf>
      <font>
        <b/>
        <i val="0"/>
        <strike val="0"/>
        <condense val="0"/>
        <extend val="0"/>
        <outline/>
        <shadow/>
        <u val="none"/>
        <vertAlign val="baseline"/>
        <sz val="12"/>
        <color theme="1"/>
        <name val="Century Gothic"/>
        <scheme val="major"/>
      </font>
      <numFmt numFmtId="4" formatCode="#,##0.00"/>
      <fill>
        <patternFill patternType="solid">
          <fgColor indexed="64"/>
          <bgColor theme="1" tint="0.499984740745262"/>
        </patternFill>
      </fill>
      <alignment horizontal="right" vertical="bottom" textRotation="0" wrapText="0"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1" tint="0.499984740745262"/>
        </patternFill>
      </fill>
      <border outline="0">
        <right style="thin">
          <color indexed="64"/>
        </right>
      </border>
    </dxf>
    <dxf>
      <font>
        <b/>
        <i val="0"/>
        <strike val="0"/>
        <condense val="0"/>
        <extend val="0"/>
        <outline/>
        <shadow/>
        <u val="none"/>
        <vertAlign val="baseline"/>
        <sz val="12"/>
        <color theme="1"/>
        <name val="Century Gothic"/>
        <scheme val="major"/>
      </font>
      <numFmt numFmtId="4" formatCode="#,##0.00"/>
      <fill>
        <patternFill patternType="solid">
          <fgColor indexed="64"/>
          <bgColor rgb="FF00B050"/>
        </patternFill>
      </fill>
      <alignment horizontal="right" vertical="bottom" textRotation="0" wrapText="0"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rgb="FF00B050"/>
        </patternFill>
      </fill>
    </dxf>
    <dxf>
      <font>
        <b/>
        <i val="0"/>
        <strike val="0"/>
        <condense val="0"/>
        <extend val="0"/>
        <outline/>
        <shadow/>
        <u val="none"/>
        <vertAlign val="baseline"/>
        <sz val="12"/>
        <color theme="1"/>
        <name val="Century Gothic"/>
        <scheme val="major"/>
      </font>
      <numFmt numFmtId="4" formatCode="#,##0.00"/>
      <fill>
        <patternFill patternType="solid">
          <fgColor indexed="64"/>
          <bgColor theme="7" tint="0.39997558519241921"/>
        </patternFill>
      </fill>
      <alignment horizontal="right" vertical="bottom" textRotation="0" wrapText="0"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7" tint="0.39997558519241921"/>
        </patternFill>
      </fill>
    </dxf>
    <dxf>
      <font>
        <b/>
        <i val="0"/>
        <strike val="0"/>
        <condense val="0"/>
        <extend val="0"/>
        <outline/>
        <shadow/>
        <u val="none"/>
        <vertAlign val="baseline"/>
        <sz val="12"/>
        <color theme="1"/>
        <name val="Century Gothic"/>
        <scheme val="major"/>
      </font>
      <numFmt numFmtId="4" formatCode="#,##0.00"/>
      <fill>
        <patternFill patternType="solid">
          <fgColor indexed="64"/>
          <bgColor theme="9" tint="-0.249977111117893"/>
        </patternFill>
      </fill>
      <alignment horizontal="right" vertical="bottom" textRotation="0" wrapText="0"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9" tint="-0.249977111117893"/>
        </patternFill>
      </fill>
    </dxf>
    <dxf>
      <font>
        <b/>
        <i val="0"/>
        <strike val="0"/>
        <condense val="0"/>
        <extend val="0"/>
        <outline/>
        <shadow/>
        <u val="none"/>
        <vertAlign val="baseline"/>
        <sz val="12"/>
        <color theme="1"/>
        <name val="Century Gothic"/>
        <scheme val="major"/>
      </font>
      <numFmt numFmtId="4" formatCode="#,##0.00"/>
      <fill>
        <patternFill patternType="solid">
          <fgColor indexed="64"/>
          <bgColor theme="6" tint="-0.249977111117893"/>
        </patternFill>
      </fill>
      <alignment horizontal="right" vertical="bottom" textRotation="0" wrapText="0"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6" tint="-0.249977111117893"/>
        </patternFill>
      </fill>
    </dxf>
    <dxf>
      <font>
        <b/>
        <i val="0"/>
        <strike val="0"/>
        <condense val="0"/>
        <extend val="0"/>
        <outline/>
        <shadow/>
        <u val="none"/>
        <vertAlign val="baseline"/>
        <sz val="12"/>
        <color theme="1"/>
        <name val="Century Gothic"/>
        <scheme val="major"/>
      </font>
      <numFmt numFmtId="4" formatCode="#,##0.00"/>
      <fill>
        <patternFill patternType="solid">
          <fgColor indexed="64"/>
          <bgColor theme="2" tint="-0.34998626667073579"/>
        </patternFill>
      </fill>
      <alignment horizontal="right" vertical="bottom" textRotation="0" wrapText="0"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2" tint="-0.34998626667073579"/>
        </patternFill>
      </fill>
    </dxf>
    <dxf>
      <font>
        <b/>
        <i val="0"/>
        <strike val="0"/>
        <condense val="0"/>
        <extend val="0"/>
        <outline/>
        <shadow/>
        <u val="none"/>
        <vertAlign val="baseline"/>
        <sz val="12"/>
        <color theme="1"/>
        <name val="Century Gothic"/>
        <scheme val="major"/>
      </font>
      <numFmt numFmtId="4" formatCode="#,##0.00"/>
      <fill>
        <patternFill patternType="solid">
          <fgColor indexed="64"/>
          <bgColor theme="4" tint="-0.249977111117893"/>
        </patternFill>
      </fill>
      <alignment horizontal="right" vertical="bottom" textRotation="0" wrapText="0" indent="0" justifyLastLine="0" shrinkToFit="0" readingOrder="0"/>
      <border diagonalUp="0" diagonalDown="0" outline="0">
        <left style="thin">
          <color indexed="64"/>
        </left>
        <right style="thin">
          <color indexed="64"/>
        </right>
        <top/>
        <bottom style="thin">
          <color indexed="64"/>
        </bottom>
      </border>
    </dxf>
    <dxf>
      <fill>
        <patternFill>
          <fgColor indexed="64"/>
          <bgColor theme="4" tint="-0.249977111117893"/>
        </patternFill>
      </fill>
    </dxf>
    <dxf>
      <font>
        <b/>
        <i val="0"/>
        <strike val="0"/>
        <condense val="0"/>
        <extend val="0"/>
        <outline/>
        <shadow/>
        <u val="none"/>
        <vertAlign val="baseline"/>
        <sz val="12"/>
        <color theme="1"/>
        <name val="Century Gothic"/>
        <scheme val="major"/>
      </font>
      <numFmt numFmtId="4" formatCode="#,##0.00"/>
      <fill>
        <patternFill patternType="solid">
          <fgColor indexed="64"/>
          <bgColor theme="4" tint="0.39997558519241921"/>
        </patternFill>
      </fill>
      <alignment horizontal="right" vertical="bottom" textRotation="0" wrapText="0"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theme="4" tint="0.39997558519241921"/>
        </patternFill>
      </fill>
      <border outline="0">
        <left style="thin">
          <color indexed="64"/>
        </left>
      </border>
    </dxf>
    <dxf>
      <font>
        <b/>
        <i val="0"/>
        <strike val="0"/>
        <condense val="0"/>
        <extend val="0"/>
        <outline/>
        <shadow/>
        <u val="none"/>
        <vertAlign val="baseline"/>
        <sz val="12"/>
        <color theme="1"/>
        <name val="Century Gothic"/>
        <scheme val="major"/>
      </font>
      <fill>
        <patternFill patternType="solid">
          <fgColor indexed="64"/>
          <bgColor rgb="FFFFFF00"/>
        </patternFill>
      </fill>
      <alignment horizontal="left" vertical="bottom" textRotation="0" wrapText="0" indent="0" justifyLastLine="0" shrinkToFit="0" readingOrder="0"/>
      <border diagonalUp="0" diagonalDown="0" outline="0">
        <left style="thin">
          <color indexed="64"/>
        </left>
        <right style="thin">
          <color indexed="64"/>
        </right>
        <top/>
        <bottom style="thin">
          <color indexed="64"/>
        </bottom>
      </border>
    </dxf>
    <dxf>
      <fill>
        <patternFill patternType="solid">
          <fgColor indexed="64"/>
          <bgColor rgb="FFFFFF00"/>
        </patternFill>
      </fill>
    </dxf>
    <dxf>
      <font>
        <b/>
        <i val="0"/>
        <strike val="0"/>
        <outline/>
        <shadow/>
        <u val="none"/>
        <vertAlign val="baseline"/>
        <sz val="8"/>
        <color theme="1"/>
        <name val="Century Gothic"/>
        <scheme val="major"/>
      </font>
    </dxf>
    <dxf>
      <font>
        <strike/>
        <outline/>
        <shadow/>
        <u val="none"/>
        <vertAlign val="baseline"/>
        <sz val="8"/>
        <color theme="1"/>
        <name val="Century Gothic"/>
        <scheme val="major"/>
      </font>
    </dxf>
    <dxf>
      <font>
        <strike val="0"/>
        <outline val="0"/>
        <shadow val="0"/>
        <u val="none"/>
        <vertAlign val="baseline"/>
        <sz val="16"/>
        <color theme="1"/>
        <name val="Century Gothic"/>
        <scheme val="major"/>
      </font>
      <alignment horizontal="center" vertical="center" textRotation="0" wrapText="0" indent="0" justifyLastLine="0" shrinkToFit="0" readingOrder="0"/>
    </dxf>
    <dxf>
      <fill>
        <patternFill>
          <bgColor theme="0" tint="-4.9989318521683403E-2"/>
        </patternFill>
      </fill>
    </dxf>
    <dxf>
      <font>
        <b/>
        <i val="0"/>
      </font>
      <fill>
        <patternFill>
          <bgColor theme="0" tint="-4.9989318521683403E-2"/>
        </patternFill>
      </fill>
    </dxf>
    <dxf>
      <font>
        <b/>
        <i val="0"/>
        <color theme="1"/>
      </font>
      <fill>
        <patternFill patternType="none">
          <bgColor auto="1"/>
        </patternFill>
      </fill>
      <border>
        <left/>
        <right/>
        <top style="thin">
          <color theme="0" tint="-0.14996795556505021"/>
        </top>
        <bottom style="thin">
          <color theme="1" tint="0.499984740745262"/>
        </bottom>
        <vertical style="thin">
          <color theme="0" tint="-0.14996795556505021"/>
        </vertical>
        <horizontal/>
      </border>
    </dxf>
    <dxf>
      <font>
        <b/>
        <i val="0"/>
        <color theme="1"/>
      </font>
      <fill>
        <patternFill patternType="none">
          <bgColor auto="1"/>
        </patternFill>
      </fill>
      <border>
        <left/>
        <right/>
        <top style="thin">
          <color theme="1" tint="0.499984740745262"/>
        </top>
        <bottom style="thin">
          <color theme="0" tint="-0.14996795556505021"/>
        </bottom>
        <vertical/>
        <horizontal/>
      </border>
    </dxf>
    <dxf>
      <font>
        <b val="0"/>
        <i val="0"/>
        <color theme="1"/>
      </font>
      <fill>
        <patternFill patternType="none">
          <bgColor auto="1"/>
        </patternFill>
      </fill>
      <border diagonalUp="0" diagonalDown="0">
        <left/>
        <right/>
        <top/>
        <bottom/>
        <vertical style="thin">
          <color theme="0" tint="-0.14996795556505021"/>
        </vertical>
        <horizontal/>
      </border>
    </dxf>
    <dxf>
      <font>
        <b/>
        <color theme="1"/>
      </font>
      <border>
        <bottom style="thin">
          <color theme="9"/>
        </bottom>
        <vertical/>
        <horizontal/>
      </border>
    </dxf>
    <dxf>
      <font>
        <color theme="1"/>
      </font>
      <border>
        <left/>
        <right/>
        <top/>
        <bottom/>
        <vertical/>
        <horizontal/>
      </border>
    </dxf>
  </dxfs>
  <tableStyles count="2" defaultTableStyle="Summary Table" defaultPivotStyle="PivotStyleLight16">
    <tableStyle name="styleCustomSlicer" pivot="0" table="0" count="10" xr9:uid="{00000000-0011-0000-FFFF-FFFF00000000}">
      <tableStyleElement type="wholeTable" dxfId="39"/>
      <tableStyleElement type="headerRow" dxfId="38"/>
    </tableStyle>
    <tableStyle name="Summary Table" pivot="0" count="5" xr9:uid="{00000000-0011-0000-FFFF-FFFF01000000}">
      <tableStyleElement type="wholeTable" dxfId="37"/>
      <tableStyleElement type="headerRow" dxfId="36"/>
      <tableStyleElement type="totalRow" dxfId="35"/>
      <tableStyleElement type="firstColumn" dxfId="34"/>
      <tableStyleElement type="firstColumnStripe" dxfId="33"/>
    </tableStyle>
  </tableStyle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9" tint="0.79998168889431442"/>
              <bgColor theme="9"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9" tint="0.59999389629810485"/>
              <bgColor theme="9"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x14:slicerStyle name="styleCustomSlicer">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 /><Relationship Id="rId7" Type="http://schemas.openxmlformats.org/officeDocument/2006/relationships/customXml" Target="../customXml/item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3055555555555558E-2"/>
          <c:y val="0.24385951756030497"/>
          <c:w val="0.80391834433340292"/>
          <c:h val="0.6595230283714536"/>
        </c:manualLayout>
      </c:layout>
      <c:pie3D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9A56-4E61-B84A-D70F8B8A22EF}"/>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9A56-4E61-B84A-D70F8B8A22EF}"/>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9A56-4E61-B84A-D70F8B8A22EF}"/>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9A56-4E61-B84A-D70F8B8A22EF}"/>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9A56-4E61-B84A-D70F8B8A22EF}"/>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9A56-4E61-B84A-D70F8B8A22EF}"/>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9A56-4E61-B84A-D70F8B8A22EF}"/>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9A56-4E61-B84A-D70F8B8A22EF}"/>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9A56-4E61-B84A-D70F8B8A22EF}"/>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3-9A56-4E61-B84A-D70F8B8A22EF}"/>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9A56-4E61-B84A-D70F8B8A22EF}"/>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9A56-4E61-B84A-D70F8B8A22EF}"/>
              </c:ext>
            </c:extLst>
          </c:dPt>
          <c:dPt>
            <c:idx val="12"/>
            <c:bubble3D val="0"/>
            <c:spPr>
              <a:gradFill rotWithShape="1">
                <a:gsLst>
                  <a:gs pos="0">
                    <a:schemeClr val="accent1">
                      <a:lumMod val="80000"/>
                      <a:lumOff val="20000"/>
                      <a:shade val="51000"/>
                      <a:satMod val="130000"/>
                    </a:schemeClr>
                  </a:gs>
                  <a:gs pos="80000">
                    <a:schemeClr val="accent1">
                      <a:lumMod val="80000"/>
                      <a:lumOff val="20000"/>
                      <a:shade val="93000"/>
                      <a:satMod val="130000"/>
                    </a:schemeClr>
                  </a:gs>
                  <a:gs pos="100000">
                    <a:schemeClr val="accent1">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9A56-4E61-B84A-D70F8B8A22EF}"/>
              </c:ext>
            </c:extLst>
          </c:dPt>
          <c:dPt>
            <c:idx val="13"/>
            <c:bubble3D val="0"/>
            <c:spPr>
              <a:gradFill rotWithShape="1">
                <a:gsLst>
                  <a:gs pos="0">
                    <a:schemeClr val="accent2">
                      <a:lumMod val="80000"/>
                      <a:lumOff val="20000"/>
                      <a:shade val="51000"/>
                      <a:satMod val="130000"/>
                    </a:schemeClr>
                  </a:gs>
                  <a:gs pos="80000">
                    <a:schemeClr val="accent2">
                      <a:lumMod val="80000"/>
                      <a:lumOff val="20000"/>
                      <a:shade val="93000"/>
                      <a:satMod val="130000"/>
                    </a:schemeClr>
                  </a:gs>
                  <a:gs pos="100000">
                    <a:schemeClr val="accent2">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B-9A56-4E61-B84A-D70F8B8A22EF}"/>
              </c:ext>
            </c:extLst>
          </c:dPt>
          <c:dPt>
            <c:idx val="14"/>
            <c:bubble3D val="0"/>
            <c:spPr>
              <a:gradFill rotWithShape="1">
                <a:gsLst>
                  <a:gs pos="0">
                    <a:schemeClr val="accent3">
                      <a:lumMod val="80000"/>
                      <a:lumOff val="20000"/>
                      <a:shade val="51000"/>
                      <a:satMod val="130000"/>
                    </a:schemeClr>
                  </a:gs>
                  <a:gs pos="80000">
                    <a:schemeClr val="accent3">
                      <a:lumMod val="80000"/>
                      <a:lumOff val="20000"/>
                      <a:shade val="93000"/>
                      <a:satMod val="130000"/>
                    </a:schemeClr>
                  </a:gs>
                  <a:gs pos="100000">
                    <a:schemeClr val="accent3">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D-9A56-4E61-B84A-D70F8B8A22EF}"/>
              </c:ext>
            </c:extLst>
          </c:dPt>
          <c:dPt>
            <c:idx val="15"/>
            <c:bubble3D val="0"/>
            <c:spPr>
              <a:gradFill rotWithShape="1">
                <a:gsLst>
                  <a:gs pos="0">
                    <a:schemeClr val="accent4">
                      <a:lumMod val="80000"/>
                      <a:lumOff val="20000"/>
                      <a:shade val="51000"/>
                      <a:satMod val="130000"/>
                    </a:schemeClr>
                  </a:gs>
                  <a:gs pos="80000">
                    <a:schemeClr val="accent4">
                      <a:lumMod val="80000"/>
                      <a:lumOff val="20000"/>
                      <a:shade val="93000"/>
                      <a:satMod val="130000"/>
                    </a:schemeClr>
                  </a:gs>
                  <a:gs pos="100000">
                    <a:schemeClr val="accent4">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F-9A56-4E61-B84A-D70F8B8A22EF}"/>
              </c:ext>
            </c:extLst>
          </c:dPt>
          <c:dPt>
            <c:idx val="16"/>
            <c:bubble3D val="0"/>
            <c:spPr>
              <a:gradFill rotWithShape="1">
                <a:gsLst>
                  <a:gs pos="0">
                    <a:schemeClr val="accent5">
                      <a:lumMod val="80000"/>
                      <a:lumOff val="20000"/>
                      <a:shade val="51000"/>
                      <a:satMod val="130000"/>
                    </a:schemeClr>
                  </a:gs>
                  <a:gs pos="80000">
                    <a:schemeClr val="accent5">
                      <a:lumMod val="80000"/>
                      <a:lumOff val="20000"/>
                      <a:shade val="93000"/>
                      <a:satMod val="130000"/>
                    </a:schemeClr>
                  </a:gs>
                  <a:gs pos="100000">
                    <a:schemeClr val="accent5">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1-9A56-4E61-B84A-D70F8B8A22EF}"/>
              </c:ext>
            </c:extLst>
          </c:dPt>
          <c:dPt>
            <c:idx val="17"/>
            <c:bubble3D val="0"/>
            <c:spPr>
              <a:gradFill rotWithShape="1">
                <a:gsLst>
                  <a:gs pos="0">
                    <a:schemeClr val="accent6">
                      <a:lumMod val="80000"/>
                      <a:lumOff val="20000"/>
                      <a:shade val="51000"/>
                      <a:satMod val="130000"/>
                    </a:schemeClr>
                  </a:gs>
                  <a:gs pos="80000">
                    <a:schemeClr val="accent6">
                      <a:lumMod val="80000"/>
                      <a:lumOff val="20000"/>
                      <a:shade val="93000"/>
                      <a:satMod val="130000"/>
                    </a:schemeClr>
                  </a:gs>
                  <a:gs pos="100000">
                    <a:schemeClr val="accent6">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3-9A56-4E61-B84A-D70F8B8A22EF}"/>
              </c:ext>
            </c:extLst>
          </c:dPt>
          <c:dPt>
            <c:idx val="18"/>
            <c:bubble3D val="0"/>
            <c:spPr>
              <a:gradFill rotWithShape="1">
                <a:gsLst>
                  <a:gs pos="0">
                    <a:schemeClr val="accent1">
                      <a:lumMod val="80000"/>
                      <a:shade val="51000"/>
                      <a:satMod val="130000"/>
                    </a:schemeClr>
                  </a:gs>
                  <a:gs pos="80000">
                    <a:schemeClr val="accent1">
                      <a:lumMod val="80000"/>
                      <a:shade val="93000"/>
                      <a:satMod val="130000"/>
                    </a:schemeClr>
                  </a:gs>
                  <a:gs pos="100000">
                    <a:schemeClr val="accent1">
                      <a:lumMod val="8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5-9A56-4E61-B84A-D70F8B8A22EF}"/>
              </c:ext>
            </c:extLst>
          </c:dPt>
          <c:dPt>
            <c:idx val="19"/>
            <c:bubble3D val="0"/>
            <c:spPr>
              <a:gradFill rotWithShape="1">
                <a:gsLst>
                  <a:gs pos="0">
                    <a:schemeClr val="accent2">
                      <a:lumMod val="80000"/>
                      <a:shade val="51000"/>
                      <a:satMod val="130000"/>
                    </a:schemeClr>
                  </a:gs>
                  <a:gs pos="80000">
                    <a:schemeClr val="accent2">
                      <a:lumMod val="80000"/>
                      <a:shade val="93000"/>
                      <a:satMod val="130000"/>
                    </a:schemeClr>
                  </a:gs>
                  <a:gs pos="100000">
                    <a:schemeClr val="accent2">
                      <a:lumMod val="8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7-9A56-4E61-B84A-D70F8B8A22EF}"/>
              </c:ext>
            </c:extLst>
          </c:dPt>
          <c:dPt>
            <c:idx val="20"/>
            <c:bubble3D val="0"/>
            <c:spPr>
              <a:gradFill rotWithShape="1">
                <a:gsLst>
                  <a:gs pos="0">
                    <a:schemeClr val="accent3">
                      <a:lumMod val="80000"/>
                      <a:shade val="51000"/>
                      <a:satMod val="130000"/>
                    </a:schemeClr>
                  </a:gs>
                  <a:gs pos="80000">
                    <a:schemeClr val="accent3">
                      <a:lumMod val="80000"/>
                      <a:shade val="93000"/>
                      <a:satMod val="130000"/>
                    </a:schemeClr>
                  </a:gs>
                  <a:gs pos="100000">
                    <a:schemeClr val="accent3">
                      <a:lumMod val="8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9-9A56-4E61-B84A-D70F8B8A22EF}"/>
              </c:ext>
            </c:extLst>
          </c:dPt>
          <c:dPt>
            <c:idx val="21"/>
            <c:bubble3D val="0"/>
            <c:spPr>
              <a:gradFill rotWithShape="1">
                <a:gsLst>
                  <a:gs pos="0">
                    <a:schemeClr val="accent4">
                      <a:lumMod val="80000"/>
                      <a:shade val="51000"/>
                      <a:satMod val="130000"/>
                    </a:schemeClr>
                  </a:gs>
                  <a:gs pos="80000">
                    <a:schemeClr val="accent4">
                      <a:lumMod val="80000"/>
                      <a:shade val="93000"/>
                      <a:satMod val="130000"/>
                    </a:schemeClr>
                  </a:gs>
                  <a:gs pos="100000">
                    <a:schemeClr val="accent4">
                      <a:lumMod val="8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B-9A56-4E61-B84A-D70F8B8A22E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US"/>
              </a:p>
            </c:txPr>
            <c:showLegendKey val="0"/>
            <c:showVal val="0"/>
            <c:showCatName val="1"/>
            <c:showSerName val="0"/>
            <c:showPercent val="1"/>
            <c:showBubbleSize val="0"/>
            <c:showLeaderLines val="1"/>
            <c:leaderLines>
              <c:spPr>
                <a:ln w="9525">
                  <a:solidFill>
                    <a:schemeClr val="lt1">
                      <a:lumMod val="95000"/>
                      <a:alpha val="54000"/>
                    </a:schemeClr>
                  </a:solidFill>
                </a:ln>
                <a:effectLst/>
              </c:spPr>
            </c:leaderLines>
            <c:extLst>
              <c:ext xmlns:c15="http://schemas.microsoft.com/office/drawing/2012/chart" uri="{CE6537A1-D6FC-4f65-9D91-7224C49458BB}"/>
            </c:extLst>
          </c:dLbls>
          <c:cat>
            <c:strRef>
              <c:f>GRAFICAS!$A$1:$A$22</c:f>
              <c:strCache>
                <c:ptCount val="22"/>
                <c:pt idx="0">
                  <c:v>CONTRATISTAS</c:v>
                </c:pt>
                <c:pt idx="1">
                  <c:v>SEGURIDAD SOCIAL EMPLEADOS</c:v>
                </c:pt>
                <c:pt idx="3">
                  <c:v> NOMINA BASICA ENERO </c:v>
                </c:pt>
                <c:pt idx="4">
                  <c:v>PROVEEDORES MEDELLIN</c:v>
                </c:pt>
                <c:pt idx="5">
                  <c:v>APORTES SIN SITUACION DE FONDOS</c:v>
                </c:pt>
                <c:pt idx="6">
                  <c:v>CESANTIAS SIN SITUACION DE FONDOS</c:v>
                </c:pt>
                <c:pt idx="7">
                  <c:v>CREDITO DE TESORERIA</c:v>
                </c:pt>
                <c:pt idx="8">
                  <c:v>PARAFISCALES</c:v>
                </c:pt>
                <c:pt idx="9">
                  <c:v>DEDUCION NOMINA</c:v>
                </c:pt>
                <c:pt idx="10">
                  <c:v>SERVICIOS PUBLICOS</c:v>
                </c:pt>
                <c:pt idx="11">
                  <c:v>POLIZA VEHICULO Y OTROS</c:v>
                </c:pt>
                <c:pt idx="12">
                  <c:v>PROVEEDORES TITRIBI</c:v>
                </c:pt>
                <c:pt idx="13">
                  <c:v>PRESTACIONES SOCIALES</c:v>
                </c:pt>
                <c:pt idx="14">
                  <c:v>DIAN</c:v>
                </c:pt>
                <c:pt idx="15">
                  <c:v>PRIMA DE VACACIONES</c:v>
                </c:pt>
                <c:pt idx="16">
                  <c:v>HORAS EXTRAS ADEDUDADAS AL PERSONAL </c:v>
                </c:pt>
                <c:pt idx="17">
                  <c:v>APERTURA DE CAJA MENOR</c:v>
                </c:pt>
                <c:pt idx="18">
                  <c:v>INTERESES A LAS CESANTIAS</c:v>
                </c:pt>
                <c:pt idx="19">
                  <c:v>VIATICOS DEL PERSONAL DE PLANTA</c:v>
                </c:pt>
                <c:pt idx="20">
                  <c:v>GASTOS BANCARIOS</c:v>
                </c:pt>
                <c:pt idx="21">
                  <c:v>GASTOS FONDO DE BIENESTAR SOCIAL</c:v>
                </c:pt>
              </c:strCache>
            </c:strRef>
          </c:cat>
          <c:val>
            <c:numRef>
              <c:f>GRAFICAS!$B$1:$B$22</c:f>
              <c:numCache>
                <c:formatCode>_-* #,##0_-;\-* #,##0_-;_-* "-"_-;_-@_-</c:formatCode>
                <c:ptCount val="22"/>
                <c:pt idx="0">
                  <c:v>195425569</c:v>
                </c:pt>
                <c:pt idx="1">
                  <c:v>48848700</c:v>
                </c:pt>
                <c:pt idx="2">
                  <c:v>244274269</c:v>
                </c:pt>
                <c:pt idx="3">
                  <c:v>446013264</c:v>
                </c:pt>
                <c:pt idx="4">
                  <c:v>210093875</c:v>
                </c:pt>
                <c:pt idx="5">
                  <c:v>122146744</c:v>
                </c:pt>
                <c:pt idx="6">
                  <c:v>82633372</c:v>
                </c:pt>
                <c:pt idx="7">
                  <c:v>52532100</c:v>
                </c:pt>
                <c:pt idx="8">
                  <c:v>48341000</c:v>
                </c:pt>
                <c:pt idx="9">
                  <c:v>39357355</c:v>
                </c:pt>
                <c:pt idx="10">
                  <c:v>34288753</c:v>
                </c:pt>
                <c:pt idx="11">
                  <c:v>30537502</c:v>
                </c:pt>
                <c:pt idx="12">
                  <c:v>28605923</c:v>
                </c:pt>
                <c:pt idx="13">
                  <c:v>24911651</c:v>
                </c:pt>
                <c:pt idx="14">
                  <c:v>18160372</c:v>
                </c:pt>
                <c:pt idx="15">
                  <c:v>17420647</c:v>
                </c:pt>
                <c:pt idx="16">
                  <c:v>11262656</c:v>
                </c:pt>
                <c:pt idx="17">
                  <c:v>10603266</c:v>
                </c:pt>
                <c:pt idx="18">
                  <c:v>8710352</c:v>
                </c:pt>
                <c:pt idx="19">
                  <c:v>7659256</c:v>
                </c:pt>
                <c:pt idx="20">
                  <c:v>4946220.66</c:v>
                </c:pt>
                <c:pt idx="21">
                  <c:v>755675</c:v>
                </c:pt>
              </c:numCache>
            </c:numRef>
          </c:val>
          <c:extLst>
            <c:ext xmlns:c16="http://schemas.microsoft.com/office/drawing/2014/chart" uri="{C3380CC4-5D6E-409C-BE32-E72D297353CC}">
              <c16:uniqueId val="{00000000-7759-41A2-A652-A9742DDAADBF}"/>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 /></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38100</xdr:rowOff>
    </xdr:from>
    <xdr:to>
      <xdr:col>7</xdr:col>
      <xdr:colOff>428626</xdr:colOff>
      <xdr:row>37</xdr:row>
      <xdr:rowOff>152400</xdr:rowOff>
    </xdr:to>
    <xdr:graphicFrame macro="">
      <xdr:nvGraphicFramePr>
        <xdr:cNvPr id="3" name="Gráfico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0000000}" name="ResumenDeGastos" displayName="ResumenDeGastos" ref="A5:O39" totalsRowCount="1" headerRowDxfId="32" dataDxfId="31" totalsRowDxfId="30">
  <sortState ref="A6:O34">
    <sortCondition descending="1" ref="N6"/>
  </sortState>
  <tableColumns count="15">
    <tableColumn id="1" xr3:uid="{00000000-0010-0000-0000-000001000000}" name="Gastos" totalsRowLabel="Total" dataDxfId="29" totalsRowDxfId="28"/>
    <tableColumn id="2" xr3:uid="{00000000-0010-0000-0000-000002000000}" name="Ene" totalsRowFunction="sum" dataDxfId="27" totalsRowDxfId="26"/>
    <tableColumn id="3" xr3:uid="{00000000-0010-0000-0000-000003000000}" name="Feb" totalsRowFunction="sum" dataDxfId="25" totalsRowDxfId="24"/>
    <tableColumn id="4" xr3:uid="{00000000-0010-0000-0000-000004000000}" name="Mar" totalsRowFunction="sum" dataDxfId="23" totalsRowDxfId="22"/>
    <tableColumn id="5" xr3:uid="{00000000-0010-0000-0000-000005000000}" name="Abr" totalsRowFunction="sum" dataDxfId="21" totalsRowDxfId="20"/>
    <tableColumn id="6" xr3:uid="{00000000-0010-0000-0000-000006000000}" name="May" totalsRowFunction="sum" dataDxfId="19" totalsRowDxfId="18"/>
    <tableColumn id="7" xr3:uid="{00000000-0010-0000-0000-000007000000}" name="Jun" totalsRowFunction="sum" dataDxfId="17" totalsRowDxfId="16"/>
    <tableColumn id="8" xr3:uid="{00000000-0010-0000-0000-000008000000}" name="Jul" totalsRowFunction="sum" dataDxfId="15" totalsRowDxfId="14"/>
    <tableColumn id="9" xr3:uid="{00000000-0010-0000-0000-000009000000}" name="Ago" totalsRowFunction="sum" dataDxfId="13" totalsRowDxfId="12"/>
    <tableColumn id="10" xr3:uid="{00000000-0010-0000-0000-00000A000000}" name="Sep" totalsRowFunction="sum" dataDxfId="11" totalsRowDxfId="10"/>
    <tableColumn id="11" xr3:uid="{00000000-0010-0000-0000-00000B000000}" name="Oct" totalsRowFunction="sum" dataDxfId="9" totalsRowDxfId="8"/>
    <tableColumn id="12" xr3:uid="{00000000-0010-0000-0000-00000C000000}" name="Nov" totalsRowFunction="sum" dataDxfId="7" totalsRowDxfId="6"/>
    <tableColumn id="13" xr3:uid="{00000000-0010-0000-0000-00000D000000}" name="Dic" totalsRowFunction="sum" dataDxfId="5" totalsRowDxfId="4"/>
    <tableColumn id="14" xr3:uid="{00000000-0010-0000-0000-00000E000000}" name="Total" totalsRowFunction="sum" dataDxfId="3" totalsRowDxfId="2">
      <calculatedColumnFormula>SUM(ResumenDeGastos[[#This Row],[Ene]:[Dic]])</calculatedColumnFormula>
    </tableColumn>
    <tableColumn id="15" xr3:uid="{00000000-0010-0000-0000-00000F000000}" name="Tendencia" dataDxfId="1" totalsRowDxfId="0"/>
  </tableColumns>
  <tableStyleInfo name="Summary Table" showFirstColumn="0" showLastColumn="0" showRowStripes="0" showColumnStripes="1"/>
  <extLst>
    <ext xmlns:x14="http://schemas.microsoft.com/office/spreadsheetml/2009/9/main" uri="{504A1905-F514-4f6f-8877-14C23A59335A}">
      <x14:table altText="Tabla Tendencias de gastos" altTextSummary="La tabla muestra los gastos mensuales SUMARdos por categoría para cada mes del año, empezando desde enero. La tabla tiene un formato de manera que se alinea verticalmente con un gráfico ubicado directamente encima de forma que cada mes de la tabla se alinea con cada grupo de meses en el gráfico."/>
    </ext>
  </extLst>
</table>
</file>

<file path=xl/theme/theme1.xml><?xml version="1.0" encoding="utf-8"?>
<a:theme xmlns:a="http://schemas.openxmlformats.org/drawingml/2006/main" name="Office Theme">
  <a:themeElements>
    <a:clrScheme name="Expense Trends Budget">
      <a:dk1>
        <a:srgbClr val="000000"/>
      </a:dk1>
      <a:lt1>
        <a:srgbClr val="FFFFFF"/>
      </a:lt1>
      <a:dk2>
        <a:srgbClr val="000000"/>
      </a:dk2>
      <a:lt2>
        <a:srgbClr val="FFFFFF"/>
      </a:lt2>
      <a:accent1>
        <a:srgbClr val="97B9C7"/>
      </a:accent1>
      <a:accent2>
        <a:srgbClr val="FFCC4F"/>
      </a:accent2>
      <a:accent3>
        <a:srgbClr val="9AB294"/>
      </a:accent3>
      <a:accent4>
        <a:srgbClr val="F15926"/>
      </a:accent4>
      <a:accent5>
        <a:srgbClr val="906083"/>
      </a:accent5>
      <a:accent6>
        <a:srgbClr val="E89C2B"/>
      </a:accent6>
      <a:hlink>
        <a:srgbClr val="FFFFFF"/>
      </a:hlink>
      <a:folHlink>
        <a:srgbClr val="FFFFFF"/>
      </a:folHlink>
    </a:clrScheme>
    <a:fontScheme name="Expense Trends Budget">
      <a:majorFont>
        <a:latin typeface="Century Gothic"/>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 /><Relationship Id="rId1" Type="http://schemas.openxmlformats.org/officeDocument/2006/relationships/printerSettings" Target="../printerSettings/printerSettings1.bin" /></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 /><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4" tint="-0.499984740745262"/>
    <pageSetUpPr autoPageBreaks="0" fitToPage="1"/>
  </sheetPr>
  <dimension ref="A2:R49"/>
  <sheetViews>
    <sheetView showGridLines="0" tabSelected="1" topLeftCell="A22" zoomScale="98" zoomScaleNormal="98" workbookViewId="0" xr3:uid="{AEA406A1-0E4B-5B11-9CD5-51D6E497D94C}">
      <pane xSplit="1" topLeftCell="M22" activePane="topRight" state="frozen"/>
      <selection activeCell="A22" sqref="A22"/>
      <selection pane="topRight" activeCell="I10" sqref="I10"/>
    </sheetView>
  </sheetViews>
  <sheetFormatPr defaultColWidth="9.171875" defaultRowHeight="16.5" customHeight="1" x14ac:dyDescent="0.2"/>
  <cols>
    <col min="1" max="1" width="30.0390625" customWidth="1"/>
    <col min="2" max="12" width="17.60546875" bestFit="1" customWidth="1"/>
    <col min="13" max="13" width="19.53125" customWidth="1"/>
    <col min="14" max="14" width="19.0859375" bestFit="1" customWidth="1"/>
    <col min="15" max="15" width="53.86328125" customWidth="1"/>
    <col min="16" max="17" width="10.20703125" customWidth="1"/>
    <col min="18" max="18" width="7.98828125" customWidth="1"/>
  </cols>
  <sheetData>
    <row r="2" spans="1:18" ht="31.5" customHeight="1" x14ac:dyDescent="0.35">
      <c r="A2" s="1" t="s">
        <v>26</v>
      </c>
    </row>
    <row r="5" spans="1:18" ht="31.5" customHeight="1" x14ac:dyDescent="0.2">
      <c r="A5" s="19" t="s">
        <v>0</v>
      </c>
      <c r="B5" s="20" t="s">
        <v>2</v>
      </c>
      <c r="C5" s="21" t="s">
        <v>3</v>
      </c>
      <c r="D5" s="22" t="s">
        <v>4</v>
      </c>
      <c r="E5" s="23" t="s">
        <v>5</v>
      </c>
      <c r="F5" s="24" t="s">
        <v>6</v>
      </c>
      <c r="G5" s="25" t="s">
        <v>7</v>
      </c>
      <c r="H5" s="26" t="s">
        <v>8</v>
      </c>
      <c r="I5" s="27" t="s">
        <v>9</v>
      </c>
      <c r="J5" s="28" t="s">
        <v>10</v>
      </c>
      <c r="K5" s="29" t="s">
        <v>11</v>
      </c>
      <c r="L5" s="30" t="s">
        <v>12</v>
      </c>
      <c r="M5" s="31" t="s">
        <v>13</v>
      </c>
      <c r="N5" s="32" t="s">
        <v>1</v>
      </c>
      <c r="O5" s="33" t="s">
        <v>14</v>
      </c>
    </row>
    <row r="6" spans="1:18" ht="16.5" customHeight="1" x14ac:dyDescent="0.2">
      <c r="A6" s="48" t="s">
        <v>15</v>
      </c>
      <c r="B6" s="9">
        <v>27122387</v>
      </c>
      <c r="C6" s="8">
        <v>22319876</v>
      </c>
      <c r="D6" s="7">
        <v>46003991</v>
      </c>
      <c r="E6" s="11">
        <v>28341842</v>
      </c>
      <c r="F6" s="12">
        <f>53711370+127445</f>
        <v>53838815</v>
      </c>
      <c r="G6" s="10">
        <f>59281203+255041</f>
        <v>59536244</v>
      </c>
      <c r="H6" s="13">
        <v>49543038</v>
      </c>
      <c r="I6" s="14">
        <v>52052566</v>
      </c>
      <c r="J6" s="47">
        <v>44945474</v>
      </c>
      <c r="K6" s="15">
        <v>43775235</v>
      </c>
      <c r="L6" s="16">
        <v>46495842</v>
      </c>
      <c r="M6" s="40">
        <v>74955011</v>
      </c>
      <c r="N6" s="17">
        <f>SUM(ResumenDeGastos[[#This Row],[Ene]:[Dic]])</f>
        <v>548930321</v>
      </c>
      <c r="O6" s="34"/>
    </row>
    <row r="7" spans="1:18" ht="16.5" customHeight="1" x14ac:dyDescent="0.2">
      <c r="A7" s="48" t="s">
        <v>34</v>
      </c>
      <c r="B7" s="9">
        <v>0</v>
      </c>
      <c r="C7" s="8">
        <v>31051000</v>
      </c>
      <c r="D7" s="7">
        <v>30744600</v>
      </c>
      <c r="E7" s="11">
        <v>32134500</v>
      </c>
      <c r="F7" s="12">
        <v>32868100</v>
      </c>
      <c r="G7" s="10">
        <v>32894200</v>
      </c>
      <c r="H7" s="13">
        <v>31469800</v>
      </c>
      <c r="I7" s="14">
        <v>33381100</v>
      </c>
      <c r="J7" s="47">
        <v>34566598</v>
      </c>
      <c r="K7" s="15">
        <v>31009600</v>
      </c>
      <c r="L7" s="16">
        <v>31512600</v>
      </c>
      <c r="M7" s="40">
        <v>66395900</v>
      </c>
      <c r="N7" s="17">
        <f>SUM(ResumenDeGastos[[#This Row],[Ene]:[Dic]])</f>
        <v>388027998</v>
      </c>
      <c r="O7" s="34"/>
    </row>
    <row r="8" spans="1:18" ht="16.5" customHeight="1" x14ac:dyDescent="0.2">
      <c r="A8" s="49" t="s">
        <v>16</v>
      </c>
      <c r="B8" s="9">
        <v>6050513</v>
      </c>
      <c r="C8" s="8">
        <v>4799573</v>
      </c>
      <c r="D8" s="7">
        <v>6213874</v>
      </c>
      <c r="E8" s="11">
        <v>425328</v>
      </c>
      <c r="F8" s="12">
        <v>9042639</v>
      </c>
      <c r="G8" s="10">
        <v>3541960</v>
      </c>
      <c r="H8" s="13">
        <v>6168449</v>
      </c>
      <c r="I8" s="14">
        <v>4912125</v>
      </c>
      <c r="J8" s="47">
        <v>4710354</v>
      </c>
      <c r="K8" s="15">
        <v>6142999</v>
      </c>
      <c r="L8" s="16">
        <v>2241172</v>
      </c>
      <c r="M8" s="40">
        <v>9498855</v>
      </c>
      <c r="N8" s="17">
        <f>SUM(ResumenDeGastos[[#This Row],[Ene]:[Dic]])</f>
        <v>63747841</v>
      </c>
      <c r="O8" s="34"/>
    </row>
    <row r="9" spans="1:18" ht="16.5" customHeight="1" x14ac:dyDescent="0.2">
      <c r="A9" s="49" t="s">
        <v>17</v>
      </c>
      <c r="B9" s="9">
        <v>36420518</v>
      </c>
      <c r="C9" s="8">
        <v>22847197</v>
      </c>
      <c r="D9" s="7">
        <v>51608651</v>
      </c>
      <c r="E9" s="11">
        <v>44268737</v>
      </c>
      <c r="F9" s="12">
        <v>121457729</v>
      </c>
      <c r="G9" s="10">
        <v>47554931</v>
      </c>
      <c r="H9" s="13">
        <v>50364170</v>
      </c>
      <c r="I9" s="14">
        <v>27725906</v>
      </c>
      <c r="J9" s="47">
        <v>43844098</v>
      </c>
      <c r="K9" s="15">
        <v>93012153</v>
      </c>
      <c r="L9" s="16">
        <v>52164579</v>
      </c>
      <c r="M9" s="40">
        <v>28971842</v>
      </c>
      <c r="N9" s="17">
        <f>SUM(ResumenDeGastos[[#This Row],[Ene]:[Dic]])</f>
        <v>620240511</v>
      </c>
      <c r="O9" s="34"/>
    </row>
    <row r="10" spans="1:18" ht="16.5" customHeight="1" x14ac:dyDescent="0.2">
      <c r="A10" s="49" t="s">
        <v>18</v>
      </c>
      <c r="B10" s="9">
        <v>2405000</v>
      </c>
      <c r="C10" s="8">
        <v>2075000</v>
      </c>
      <c r="D10" s="7">
        <v>2554000</v>
      </c>
      <c r="E10" s="11">
        <v>2238000</v>
      </c>
      <c r="F10" s="12">
        <v>2441000</v>
      </c>
      <c r="G10" s="10">
        <v>3601000</v>
      </c>
      <c r="H10" s="13">
        <v>2234000</v>
      </c>
      <c r="I10" s="14">
        <v>5033000</v>
      </c>
      <c r="J10" s="47">
        <v>2449000</v>
      </c>
      <c r="K10" s="15">
        <v>2445000</v>
      </c>
      <c r="L10" s="16">
        <v>3399000</v>
      </c>
      <c r="M10" s="40">
        <v>3011000</v>
      </c>
      <c r="N10" s="17">
        <f>SUM(ResumenDeGastos[[#This Row],[Ene]:[Dic]])</f>
        <v>33885000</v>
      </c>
      <c r="O10" s="34"/>
    </row>
    <row r="11" spans="1:18" ht="16.5" customHeight="1" x14ac:dyDescent="0.2">
      <c r="A11" s="49" t="s">
        <v>19</v>
      </c>
      <c r="B11" s="9">
        <v>0</v>
      </c>
      <c r="C11" s="8">
        <v>8592800</v>
      </c>
      <c r="D11" s="7">
        <v>8535200</v>
      </c>
      <c r="E11" s="11">
        <v>9029700</v>
      </c>
      <c r="F11" s="12">
        <v>9367200</v>
      </c>
      <c r="G11" s="10">
        <v>9400500</v>
      </c>
      <c r="H11" s="13">
        <v>8912100</v>
      </c>
      <c r="I11" s="14">
        <v>9437000</v>
      </c>
      <c r="J11" s="47">
        <v>9805800</v>
      </c>
      <c r="K11" s="15">
        <v>8774600</v>
      </c>
      <c r="L11" s="16">
        <v>8792300</v>
      </c>
      <c r="M11" s="40">
        <v>18134800</v>
      </c>
      <c r="N11" s="17">
        <f>SUM(ResumenDeGastos[[#This Row],[Ene]:[Dic]])</f>
        <v>108782000</v>
      </c>
      <c r="O11" s="34"/>
      <c r="R11" t="s">
        <v>29</v>
      </c>
    </row>
    <row r="12" spans="1:18" ht="16.5" customHeight="1" x14ac:dyDescent="0.2">
      <c r="A12" s="49" t="s">
        <v>20</v>
      </c>
      <c r="B12" s="9">
        <v>3363248</v>
      </c>
      <c r="C12" s="8">
        <v>3123018</v>
      </c>
      <c r="D12" s="7">
        <v>0</v>
      </c>
      <c r="E12" s="11">
        <v>3554333</v>
      </c>
      <c r="F12" s="12">
        <v>2013810</v>
      </c>
      <c r="G12" s="10">
        <v>9636019</v>
      </c>
      <c r="H12" s="13">
        <v>599627</v>
      </c>
      <c r="I12" s="14">
        <v>1830369</v>
      </c>
      <c r="J12" s="47">
        <v>5181130</v>
      </c>
      <c r="K12" s="15">
        <v>1616439</v>
      </c>
      <c r="L12" s="16">
        <v>1830495</v>
      </c>
      <c r="M12" s="40">
        <v>2773281</v>
      </c>
      <c r="N12" s="17">
        <f>SUM(ResumenDeGastos[[#This Row],[Ene]:[Dic]])</f>
        <v>35521769</v>
      </c>
      <c r="O12" s="34"/>
    </row>
    <row r="13" spans="1:18" ht="16.5" customHeight="1" x14ac:dyDescent="0.2">
      <c r="A13" s="49" t="s">
        <v>35</v>
      </c>
      <c r="B13" s="9">
        <v>5179025</v>
      </c>
      <c r="C13" s="8">
        <v>2159993</v>
      </c>
      <c r="D13" s="7">
        <v>2447241</v>
      </c>
      <c r="E13" s="11">
        <v>2373993</v>
      </c>
      <c r="F13" s="12">
        <v>8032052</v>
      </c>
      <c r="G13" s="10">
        <v>9022923</v>
      </c>
      <c r="H13" s="13">
        <v>0</v>
      </c>
      <c r="I13" s="14">
        <v>4949958</v>
      </c>
      <c r="J13" s="47">
        <v>5530786</v>
      </c>
      <c r="K13" s="15">
        <v>5233819</v>
      </c>
      <c r="L13" s="16">
        <v>8622007</v>
      </c>
      <c r="M13" s="40">
        <v>4121932</v>
      </c>
      <c r="N13" s="17">
        <f>SUM(ResumenDeGastos[[#This Row],[Ene]:[Dic]])</f>
        <v>57673729</v>
      </c>
      <c r="O13" s="34"/>
    </row>
    <row r="14" spans="1:18" ht="16.5" customHeight="1" x14ac:dyDescent="0.2">
      <c r="A14" s="49" t="s">
        <v>36</v>
      </c>
      <c r="B14" s="9">
        <v>570621</v>
      </c>
      <c r="C14" s="8">
        <v>2282484</v>
      </c>
      <c r="D14" s="7">
        <v>1651863</v>
      </c>
      <c r="E14" s="11">
        <v>2212277</v>
      </c>
      <c r="F14" s="12">
        <v>1521656</v>
      </c>
      <c r="G14" s="10">
        <v>1521656</v>
      </c>
      <c r="H14" s="13">
        <v>1141242</v>
      </c>
      <c r="I14" s="14">
        <v>891035</v>
      </c>
      <c r="J14" s="47">
        <v>3081027</v>
      </c>
      <c r="K14" s="15">
        <v>1372903</v>
      </c>
      <c r="L14" s="16">
        <v>440412</v>
      </c>
      <c r="M14" s="40">
        <v>1601095</v>
      </c>
      <c r="N14" s="17">
        <f>SUM(ResumenDeGastos[[#This Row],[Ene]:[Dic]])</f>
        <v>18288271</v>
      </c>
      <c r="O14" s="34"/>
    </row>
    <row r="15" spans="1:18" ht="16.5" customHeight="1" x14ac:dyDescent="0.2">
      <c r="A15" s="49" t="s">
        <v>48</v>
      </c>
      <c r="B15" s="9">
        <v>0</v>
      </c>
      <c r="C15" s="8">
        <v>0</v>
      </c>
      <c r="D15" s="7">
        <v>0</v>
      </c>
      <c r="E15" s="11">
        <v>0</v>
      </c>
      <c r="F15" s="12">
        <v>0</v>
      </c>
      <c r="G15" s="10">
        <v>0</v>
      </c>
      <c r="H15" s="13">
        <v>0</v>
      </c>
      <c r="I15" s="14">
        <v>0</v>
      </c>
      <c r="J15" s="47">
        <v>2835304</v>
      </c>
      <c r="K15" s="15">
        <v>0</v>
      </c>
      <c r="L15" s="16">
        <v>0</v>
      </c>
      <c r="M15" s="40">
        <v>465035</v>
      </c>
      <c r="N15" s="17">
        <f>SUM(ResumenDeGastos[[#This Row],[Ene]:[Dic]])</f>
        <v>3300339</v>
      </c>
      <c r="O15" s="34"/>
    </row>
    <row r="16" spans="1:18" ht="16.5" customHeight="1" x14ac:dyDescent="0.2">
      <c r="A16" s="49" t="s">
        <v>37</v>
      </c>
      <c r="B16" s="9">
        <v>3103131</v>
      </c>
      <c r="C16" s="8">
        <v>731450</v>
      </c>
      <c r="D16" s="7">
        <v>9135544</v>
      </c>
      <c r="E16" s="11">
        <v>8484583</v>
      </c>
      <c r="F16" s="12">
        <v>14118965</v>
      </c>
      <c r="G16" s="10">
        <v>8925921</v>
      </c>
      <c r="H16" s="13">
        <v>10891354</v>
      </c>
      <c r="I16" s="14">
        <v>10377388</v>
      </c>
      <c r="J16" s="47">
        <v>4098062</v>
      </c>
      <c r="K16" s="15">
        <v>11116648</v>
      </c>
      <c r="L16" s="16">
        <v>10448042</v>
      </c>
      <c r="M16" s="40">
        <v>7100369</v>
      </c>
      <c r="N16" s="17">
        <f>SUM(ResumenDeGastos[[#This Row],[Ene]:[Dic]])</f>
        <v>98531457</v>
      </c>
      <c r="O16" s="34"/>
    </row>
    <row r="17" spans="1:15" s="43" customFormat="1" ht="16.5" customHeight="1" x14ac:dyDescent="0.2">
      <c r="A17" s="49" t="s">
        <v>45</v>
      </c>
      <c r="B17" s="9">
        <v>4744000</v>
      </c>
      <c r="C17" s="8">
        <v>2344000</v>
      </c>
      <c r="D17" s="7">
        <v>3516000</v>
      </c>
      <c r="E17" s="11">
        <v>3100000</v>
      </c>
      <c r="F17" s="12">
        <v>2344000</v>
      </c>
      <c r="G17" s="10">
        <v>4688000</v>
      </c>
      <c r="H17" s="13">
        <v>3564908</v>
      </c>
      <c r="I17" s="14">
        <v>5851600</v>
      </c>
      <c r="J17" s="47">
        <v>2344000</v>
      </c>
      <c r="K17" s="15">
        <v>2344000</v>
      </c>
      <c r="L17" s="16">
        <v>4688000</v>
      </c>
      <c r="M17" s="40">
        <v>4686344</v>
      </c>
      <c r="N17" s="17">
        <f>SUM(ResumenDeGastos[[#This Row],[Ene]:[Dic]])</f>
        <v>44214852</v>
      </c>
      <c r="O17" s="34"/>
    </row>
    <row r="18" spans="1:15" ht="16.5" customHeight="1" x14ac:dyDescent="0.2">
      <c r="A18" s="50" t="s">
        <v>46</v>
      </c>
      <c r="B18" s="9">
        <v>37428926</v>
      </c>
      <c r="C18" s="8">
        <v>90795811</v>
      </c>
      <c r="D18" s="7">
        <v>84458215</v>
      </c>
      <c r="E18" s="11">
        <v>46857613</v>
      </c>
      <c r="F18" s="12">
        <f>130784102-127445</f>
        <v>130656657</v>
      </c>
      <c r="G18" s="10">
        <f>85001371-255041</f>
        <v>84746330</v>
      </c>
      <c r="H18" s="13">
        <v>63213611</v>
      </c>
      <c r="I18" s="14">
        <v>111503387</v>
      </c>
      <c r="J18" s="47">
        <v>137667462</v>
      </c>
      <c r="K18" s="15">
        <v>85909267</v>
      </c>
      <c r="L18" s="16">
        <v>44508251</v>
      </c>
      <c r="M18" s="40">
        <v>86386677</v>
      </c>
      <c r="N18" s="44">
        <f>SUM(ResumenDeGastos[[#This Row],[Ene]:[Dic]])</f>
        <v>1004132207</v>
      </c>
      <c r="O18" s="45"/>
    </row>
    <row r="19" spans="1:15" ht="16.5" customHeight="1" x14ac:dyDescent="0.2">
      <c r="A19" s="49" t="s">
        <v>31</v>
      </c>
      <c r="B19" s="9">
        <v>0</v>
      </c>
      <c r="C19" s="8">
        <v>0</v>
      </c>
      <c r="D19" s="7">
        <v>0</v>
      </c>
      <c r="E19" s="11">
        <v>0</v>
      </c>
      <c r="F19" s="12">
        <v>0</v>
      </c>
      <c r="G19" s="10">
        <v>0</v>
      </c>
      <c r="H19" s="13">
        <v>0</v>
      </c>
      <c r="I19" s="14">
        <v>0</v>
      </c>
      <c r="J19" s="47">
        <v>0</v>
      </c>
      <c r="K19" s="15">
        <v>0</v>
      </c>
      <c r="L19" s="16">
        <v>0</v>
      </c>
      <c r="M19" s="40">
        <v>0</v>
      </c>
      <c r="N19" s="17">
        <f>SUM(ResumenDeGastos[[#This Row],[Ene]:[Dic]])</f>
        <v>0</v>
      </c>
      <c r="O19" s="34"/>
    </row>
    <row r="20" spans="1:15" ht="16.5" customHeight="1" x14ac:dyDescent="0.2">
      <c r="A20" s="49" t="s">
        <v>22</v>
      </c>
      <c r="B20" s="9">
        <v>0</v>
      </c>
      <c r="C20" s="8">
        <v>0</v>
      </c>
      <c r="D20" s="7">
        <v>0</v>
      </c>
      <c r="E20" s="11">
        <v>0</v>
      </c>
      <c r="F20" s="12">
        <v>0</v>
      </c>
      <c r="G20" s="10">
        <v>0</v>
      </c>
      <c r="H20" s="13">
        <v>0</v>
      </c>
      <c r="I20" s="14">
        <v>0</v>
      </c>
      <c r="J20" s="47">
        <v>0</v>
      </c>
      <c r="K20" s="15">
        <v>0</v>
      </c>
      <c r="L20" s="16">
        <v>0</v>
      </c>
      <c r="M20" s="40">
        <v>0</v>
      </c>
      <c r="N20" s="17">
        <f>SUM(ResumenDeGastos[[#This Row],[Ene]:[Dic]])</f>
        <v>0</v>
      </c>
      <c r="O20" s="34"/>
    </row>
    <row r="21" spans="1:15" ht="16.5" customHeight="1" x14ac:dyDescent="0.2">
      <c r="A21" s="49" t="s">
        <v>40</v>
      </c>
      <c r="B21" s="9">
        <v>0</v>
      </c>
      <c r="C21" s="8">
        <v>0</v>
      </c>
      <c r="D21" s="7">
        <v>0</v>
      </c>
      <c r="E21" s="11">
        <v>0</v>
      </c>
      <c r="F21" s="12">
        <v>0</v>
      </c>
      <c r="G21" s="10">
        <v>30159836</v>
      </c>
      <c r="H21" s="13">
        <v>0</v>
      </c>
      <c r="I21" s="14">
        <v>0</v>
      </c>
      <c r="J21" s="47">
        <v>13829036</v>
      </c>
      <c r="K21" s="15">
        <v>34004628</v>
      </c>
      <c r="L21" s="16">
        <v>0</v>
      </c>
      <c r="M21" s="40">
        <v>0</v>
      </c>
      <c r="N21" s="41">
        <f>SUM(ResumenDeGastos[[#This Row],[Ene]:[Dic]])</f>
        <v>77993500</v>
      </c>
      <c r="O21" s="42"/>
    </row>
    <row r="22" spans="1:15" ht="16.5" customHeight="1" x14ac:dyDescent="0.2">
      <c r="A22" s="49" t="s">
        <v>25</v>
      </c>
      <c r="B22" s="9">
        <v>2914567</v>
      </c>
      <c r="C22" s="8">
        <v>0</v>
      </c>
      <c r="D22" s="7">
        <v>952314</v>
      </c>
      <c r="E22" s="11">
        <v>7341157</v>
      </c>
      <c r="F22" s="12">
        <v>0</v>
      </c>
      <c r="G22" s="10">
        <v>7966163</v>
      </c>
      <c r="H22" s="13">
        <v>8281133</v>
      </c>
      <c r="I22" s="14">
        <v>7805932</v>
      </c>
      <c r="J22" s="47">
        <v>7193709</v>
      </c>
      <c r="K22" s="15">
        <v>3456759</v>
      </c>
      <c r="L22" s="16">
        <v>0</v>
      </c>
      <c r="M22" s="40">
        <v>2390911</v>
      </c>
      <c r="N22" s="17">
        <f>SUM(ResumenDeGastos[[#This Row],[Ene]:[Dic]])</f>
        <v>48302645</v>
      </c>
      <c r="O22" s="34"/>
    </row>
    <row r="23" spans="1:15" ht="16.5" customHeight="1" x14ac:dyDescent="0.2">
      <c r="A23" s="49" t="s">
        <v>49</v>
      </c>
      <c r="B23" s="9">
        <v>0</v>
      </c>
      <c r="C23" s="8">
        <v>0</v>
      </c>
      <c r="D23" s="7">
        <v>10564251</v>
      </c>
      <c r="E23" s="11">
        <v>0</v>
      </c>
      <c r="F23" s="12">
        <v>0</v>
      </c>
      <c r="G23" s="10">
        <v>0</v>
      </c>
      <c r="H23" s="13">
        <v>0</v>
      </c>
      <c r="I23" s="14">
        <v>0</v>
      </c>
      <c r="J23" s="47">
        <v>0</v>
      </c>
      <c r="K23" s="15">
        <v>0</v>
      </c>
      <c r="L23" s="16">
        <v>0</v>
      </c>
      <c r="M23" s="40">
        <v>0</v>
      </c>
      <c r="N23" s="17">
        <f>SUM(ResumenDeGastos[[#This Row],[Ene]:[Dic]])</f>
        <v>10564251</v>
      </c>
      <c r="O23" s="34"/>
    </row>
    <row r="24" spans="1:15" ht="16.5" customHeight="1" x14ac:dyDescent="0.2">
      <c r="A24" s="49" t="s">
        <v>41</v>
      </c>
      <c r="B24" s="9">
        <v>700000</v>
      </c>
      <c r="C24" s="8">
        <v>0</v>
      </c>
      <c r="D24" s="7">
        <v>0</v>
      </c>
      <c r="E24" s="11">
        <v>0</v>
      </c>
      <c r="F24" s="12">
        <v>0</v>
      </c>
      <c r="G24" s="10">
        <v>1750000</v>
      </c>
      <c r="H24" s="13">
        <v>0</v>
      </c>
      <c r="I24" s="14">
        <v>10106587</v>
      </c>
      <c r="J24" s="47">
        <v>0</v>
      </c>
      <c r="K24" s="15">
        <v>0</v>
      </c>
      <c r="L24" s="16">
        <v>0</v>
      </c>
      <c r="M24" s="40">
        <v>2398728</v>
      </c>
      <c r="N24" s="17">
        <f>SUM(ResumenDeGastos[[#This Row],[Ene]:[Dic]])</f>
        <v>14955315</v>
      </c>
      <c r="O24" s="34"/>
    </row>
    <row r="25" spans="1:15" ht="16.5" customHeight="1" x14ac:dyDescent="0.2">
      <c r="A25" s="49" t="s">
        <v>23</v>
      </c>
      <c r="B25" s="9">
        <v>0</v>
      </c>
      <c r="C25" s="8">
        <v>0</v>
      </c>
      <c r="D25" s="7">
        <v>0</v>
      </c>
      <c r="E25" s="11">
        <v>0</v>
      </c>
      <c r="F25" s="12">
        <v>0</v>
      </c>
      <c r="G25" s="10">
        <v>0</v>
      </c>
      <c r="H25" s="13">
        <v>0</v>
      </c>
      <c r="I25" s="14">
        <v>0</v>
      </c>
      <c r="J25" s="47">
        <v>0</v>
      </c>
      <c r="K25" s="15">
        <v>0</v>
      </c>
      <c r="L25" s="16">
        <v>3746724</v>
      </c>
      <c r="M25" s="40">
        <v>0</v>
      </c>
      <c r="N25" s="17">
        <f>SUM(ResumenDeGastos[[#This Row],[Ene]:[Dic]])</f>
        <v>3746724</v>
      </c>
      <c r="O25" s="34"/>
    </row>
    <row r="26" spans="1:15" ht="16.5" customHeight="1" x14ac:dyDescent="0.2">
      <c r="A26" s="49" t="s">
        <v>42</v>
      </c>
      <c r="B26" s="9">
        <v>0</v>
      </c>
      <c r="C26" s="8">
        <v>2268304</v>
      </c>
      <c r="D26" s="7">
        <v>0</v>
      </c>
      <c r="E26" s="11">
        <v>0</v>
      </c>
      <c r="F26" s="12">
        <v>0</v>
      </c>
      <c r="G26" s="10">
        <v>0</v>
      </c>
      <c r="H26" s="13">
        <v>0</v>
      </c>
      <c r="I26" s="14">
        <v>0</v>
      </c>
      <c r="J26" s="47">
        <v>0</v>
      </c>
      <c r="K26" s="15">
        <v>0</v>
      </c>
      <c r="L26" s="16">
        <v>0</v>
      </c>
      <c r="M26" s="40">
        <v>0</v>
      </c>
      <c r="N26" s="17">
        <f>SUM(ResumenDeGastos[[#This Row],[Ene]:[Dic]])</f>
        <v>2268304</v>
      </c>
      <c r="O26" s="34"/>
    </row>
    <row r="27" spans="1:15" ht="16.5" customHeight="1" x14ac:dyDescent="0.2">
      <c r="A27" s="49" t="s">
        <v>24</v>
      </c>
      <c r="B27" s="9">
        <v>581837.77</v>
      </c>
      <c r="C27" s="8">
        <v>699440.73</v>
      </c>
      <c r="D27" s="7">
        <v>997790.27</v>
      </c>
      <c r="E27" s="11">
        <v>734935.8600000001</v>
      </c>
      <c r="F27" s="12">
        <v>1282812.1300000001</v>
      </c>
      <c r="G27" s="10">
        <v>1217425.18</v>
      </c>
      <c r="H27" s="13">
        <v>893920.46000000008</v>
      </c>
      <c r="I27" s="14">
        <v>1093465.6499999999</v>
      </c>
      <c r="J27" s="47">
        <v>1128553.05</v>
      </c>
      <c r="K27" s="15">
        <v>1289692.79</v>
      </c>
      <c r="L27" s="16">
        <v>756333.9</v>
      </c>
      <c r="M27" s="40">
        <v>1232577.08</v>
      </c>
      <c r="N27" s="17">
        <f>SUM(ResumenDeGastos[[#This Row],[Ene]:[Dic]])</f>
        <v>11908784.870000001</v>
      </c>
      <c r="O27" s="34"/>
    </row>
    <row r="28" spans="1:15" s="46" customFormat="1" ht="16.5" customHeight="1" x14ac:dyDescent="0.2">
      <c r="A28" s="48" t="s">
        <v>47</v>
      </c>
      <c r="B28" s="9">
        <v>0</v>
      </c>
      <c r="C28" s="8">
        <v>0</v>
      </c>
      <c r="D28" s="7">
        <v>0</v>
      </c>
      <c r="E28" s="11">
        <v>0</v>
      </c>
      <c r="F28" s="12">
        <v>0</v>
      </c>
      <c r="G28" s="10">
        <v>0</v>
      </c>
      <c r="H28" s="13">
        <v>0</v>
      </c>
      <c r="I28" s="14">
        <v>0</v>
      </c>
      <c r="J28" s="47">
        <v>0</v>
      </c>
      <c r="K28" s="15">
        <v>0</v>
      </c>
      <c r="L28" s="16">
        <v>0</v>
      </c>
      <c r="M28" s="40">
        <v>0</v>
      </c>
      <c r="N28" s="17">
        <f>SUM(ResumenDeGastos[[#This Row],[Ene]:[Dic]])</f>
        <v>0</v>
      </c>
      <c r="O28" s="34"/>
    </row>
    <row r="29" spans="1:15" ht="16.5" customHeight="1" x14ac:dyDescent="0.2">
      <c r="A29" s="49" t="s">
        <v>27</v>
      </c>
      <c r="B29" s="9">
        <v>0</v>
      </c>
      <c r="C29" s="8">
        <v>0</v>
      </c>
      <c r="D29" s="7">
        <v>36927279</v>
      </c>
      <c r="E29" s="11">
        <v>0</v>
      </c>
      <c r="F29" s="12">
        <v>0</v>
      </c>
      <c r="G29" s="10">
        <v>35229114</v>
      </c>
      <c r="H29" s="13">
        <v>0</v>
      </c>
      <c r="I29" s="14">
        <v>0</v>
      </c>
      <c r="J29" s="47">
        <v>0</v>
      </c>
      <c r="K29" s="15">
        <v>0</v>
      </c>
      <c r="L29" s="16">
        <v>8404601</v>
      </c>
      <c r="M29" s="40">
        <v>0</v>
      </c>
      <c r="N29" s="17">
        <f>SUM(ResumenDeGastos[[#This Row],[Ene]:[Dic]])</f>
        <v>80560994</v>
      </c>
      <c r="O29" s="34"/>
    </row>
    <row r="30" spans="1:15" ht="16.5" customHeight="1" x14ac:dyDescent="0.2">
      <c r="A30" s="48" t="s">
        <v>50</v>
      </c>
      <c r="B30" s="9">
        <v>0</v>
      </c>
      <c r="C30" s="8">
        <v>0</v>
      </c>
      <c r="D30" s="7">
        <v>1033014</v>
      </c>
      <c r="E30" s="11">
        <v>0</v>
      </c>
      <c r="F30" s="12">
        <v>0</v>
      </c>
      <c r="G30" s="10">
        <v>0</v>
      </c>
      <c r="H30" s="13">
        <v>0</v>
      </c>
      <c r="I30" s="14">
        <v>0</v>
      </c>
      <c r="J30" s="47">
        <v>0</v>
      </c>
      <c r="K30" s="15">
        <v>0</v>
      </c>
      <c r="L30" s="16">
        <v>0</v>
      </c>
      <c r="M30" s="40">
        <v>0</v>
      </c>
      <c r="N30" s="17">
        <f>SUM(ResumenDeGastos[[#This Row],[Ene]:[Dic]])</f>
        <v>1033014</v>
      </c>
      <c r="O30" s="34"/>
    </row>
    <row r="31" spans="1:15" ht="16.5" customHeight="1" x14ac:dyDescent="0.2">
      <c r="A31" s="49" t="s">
        <v>51</v>
      </c>
      <c r="B31" s="9">
        <v>0</v>
      </c>
      <c r="C31" s="8">
        <v>0</v>
      </c>
      <c r="D31" s="7">
        <v>0</v>
      </c>
      <c r="E31" s="11">
        <v>5585376</v>
      </c>
      <c r="F31" s="12">
        <v>3723585</v>
      </c>
      <c r="G31" s="10">
        <v>1842165</v>
      </c>
      <c r="H31" s="13">
        <v>0</v>
      </c>
      <c r="I31" s="14">
        <v>0</v>
      </c>
      <c r="J31" s="47">
        <v>7447170</v>
      </c>
      <c r="K31" s="15">
        <v>11875641</v>
      </c>
      <c r="L31" s="16">
        <v>0</v>
      </c>
      <c r="M31" s="40">
        <v>17260902</v>
      </c>
      <c r="N31" s="17">
        <f>SUM(ResumenDeGastos[[#This Row],[Ene]:[Dic]])</f>
        <v>47734839</v>
      </c>
      <c r="O31" s="34"/>
    </row>
    <row r="32" spans="1:15" ht="16.5" customHeight="1" x14ac:dyDescent="0.2">
      <c r="A32" s="49" t="s">
        <v>21</v>
      </c>
      <c r="B32" s="9">
        <v>10067760</v>
      </c>
      <c r="C32" s="8">
        <v>0</v>
      </c>
      <c r="D32" s="7">
        <v>0</v>
      </c>
      <c r="E32" s="11">
        <v>0</v>
      </c>
      <c r="F32" s="12">
        <v>0</v>
      </c>
      <c r="G32" s="10">
        <v>0</v>
      </c>
      <c r="H32" s="13">
        <v>0</v>
      </c>
      <c r="I32" s="14">
        <v>0</v>
      </c>
      <c r="J32" s="47">
        <v>0</v>
      </c>
      <c r="K32" s="15">
        <v>0</v>
      </c>
      <c r="L32" s="16">
        <v>0</v>
      </c>
      <c r="M32" s="40">
        <v>0</v>
      </c>
      <c r="N32" s="17">
        <f>SUM(ResumenDeGastos[[#This Row],[Ene]:[Dic]])</f>
        <v>10067760</v>
      </c>
      <c r="O32" s="34"/>
    </row>
    <row r="33" spans="1:15" ht="16.5" customHeight="1" x14ac:dyDescent="0.2">
      <c r="A33" s="49" t="s">
        <v>43</v>
      </c>
      <c r="B33" s="9">
        <v>0</v>
      </c>
      <c r="C33" s="8">
        <v>0</v>
      </c>
      <c r="D33" s="7">
        <v>1167151</v>
      </c>
      <c r="E33" s="11">
        <v>0</v>
      </c>
      <c r="F33" s="12">
        <v>0</v>
      </c>
      <c r="G33" s="10">
        <v>3216566</v>
      </c>
      <c r="H33" s="13">
        <v>620132</v>
      </c>
      <c r="I33" s="14">
        <v>0</v>
      </c>
      <c r="J33" s="47">
        <v>0</v>
      </c>
      <c r="K33" s="15">
        <v>6030388</v>
      </c>
      <c r="L33" s="16">
        <v>1900260</v>
      </c>
      <c r="M33" s="40">
        <v>0</v>
      </c>
      <c r="N33" s="17">
        <f>SUM(ResumenDeGastos[[#This Row],[Ene]:[Dic]])</f>
        <v>12934497</v>
      </c>
      <c r="O33" s="34"/>
    </row>
    <row r="34" spans="1:15" ht="16.5" customHeight="1" x14ac:dyDescent="0.2">
      <c r="A34" s="49" t="s">
        <v>30</v>
      </c>
      <c r="B34" s="9">
        <v>0</v>
      </c>
      <c r="C34" s="8">
        <v>0</v>
      </c>
      <c r="D34" s="7">
        <v>0</v>
      </c>
      <c r="E34" s="11">
        <v>0</v>
      </c>
      <c r="F34" s="12">
        <v>0</v>
      </c>
      <c r="G34" s="10">
        <v>0</v>
      </c>
      <c r="H34" s="13">
        <v>0</v>
      </c>
      <c r="I34" s="14">
        <v>0</v>
      </c>
      <c r="J34" s="47">
        <v>0</v>
      </c>
      <c r="K34" s="15">
        <v>0</v>
      </c>
      <c r="L34" s="16">
        <v>0</v>
      </c>
      <c r="M34" s="40">
        <v>0</v>
      </c>
      <c r="N34" s="17">
        <f>SUM(ResumenDeGastos[[#This Row],[Ene]:[Dic]])</f>
        <v>0</v>
      </c>
      <c r="O34" s="34"/>
    </row>
    <row r="35" spans="1:15" ht="16.5" customHeight="1" x14ac:dyDescent="0.2">
      <c r="A35" s="49" t="s">
        <v>44</v>
      </c>
      <c r="B35" s="9">
        <v>0</v>
      </c>
      <c r="C35" s="8">
        <v>0</v>
      </c>
      <c r="D35" s="7">
        <v>0</v>
      </c>
      <c r="E35" s="11">
        <v>0</v>
      </c>
      <c r="F35" s="12">
        <v>0</v>
      </c>
      <c r="G35" s="10">
        <v>25517433</v>
      </c>
      <c r="H35" s="13">
        <v>25341473</v>
      </c>
      <c r="I35" s="14">
        <v>25165513</v>
      </c>
      <c r="J35" s="47">
        <v>24989553</v>
      </c>
      <c r="K35" s="15">
        <v>24813594</v>
      </c>
      <c r="L35" s="16">
        <v>24637634</v>
      </c>
      <c r="M35" s="40">
        <v>24461674</v>
      </c>
      <c r="N35" s="17">
        <f>SUM(ResumenDeGastos[[#This Row],[Ene]:[Dic]])</f>
        <v>174926874</v>
      </c>
      <c r="O35" s="34"/>
    </row>
    <row r="36" spans="1:15" ht="16.5" customHeight="1" x14ac:dyDescent="0.2">
      <c r="A36" s="63" t="s">
        <v>32</v>
      </c>
      <c r="B36" s="9">
        <v>0</v>
      </c>
      <c r="C36" s="8">
        <v>0</v>
      </c>
      <c r="D36" s="7">
        <v>0</v>
      </c>
      <c r="E36" s="11">
        <v>0</v>
      </c>
      <c r="F36" s="12">
        <v>0</v>
      </c>
      <c r="G36" s="10">
        <v>0</v>
      </c>
      <c r="H36" s="13">
        <v>0</v>
      </c>
      <c r="I36" s="14">
        <v>0</v>
      </c>
      <c r="J36" s="47">
        <v>0</v>
      </c>
      <c r="K36" s="15">
        <v>0</v>
      </c>
      <c r="L36" s="16">
        <v>0</v>
      </c>
      <c r="M36" s="40">
        <v>0</v>
      </c>
      <c r="N36" s="17">
        <f>SUM(ResumenDeGastos[[#This Row],[Ene]:[Dic]])</f>
        <v>0</v>
      </c>
      <c r="O36" s="34"/>
    </row>
    <row r="37" spans="1:15" ht="16.5" customHeight="1" x14ac:dyDescent="0.2">
      <c r="A37" s="63" t="s">
        <v>52</v>
      </c>
      <c r="B37" s="9">
        <v>0</v>
      </c>
      <c r="C37" s="8">
        <v>0</v>
      </c>
      <c r="D37" s="7">
        <v>0</v>
      </c>
      <c r="E37" s="11">
        <v>0</v>
      </c>
      <c r="F37" s="12">
        <v>3500878</v>
      </c>
      <c r="G37" s="10">
        <v>2026329</v>
      </c>
      <c r="H37" s="13">
        <v>1033014</v>
      </c>
      <c r="I37" s="14">
        <v>1033014</v>
      </c>
      <c r="J37" s="47">
        <v>1033014</v>
      </c>
      <c r="K37" s="15">
        <v>1033014</v>
      </c>
      <c r="L37" s="16">
        <v>1033014</v>
      </c>
      <c r="M37" s="40">
        <v>0</v>
      </c>
      <c r="N37" s="17">
        <f>SUM(ResumenDeGastos[[#This Row],[Ene]:[Dic]])</f>
        <v>10692277</v>
      </c>
      <c r="O37" s="34"/>
    </row>
    <row r="38" spans="1:15" ht="16.5" customHeight="1" x14ac:dyDescent="0.2">
      <c r="A38" s="64" t="s">
        <v>33</v>
      </c>
      <c r="B38" s="52">
        <v>0</v>
      </c>
      <c r="C38" s="8">
        <v>0</v>
      </c>
      <c r="D38" s="7">
        <v>0</v>
      </c>
      <c r="E38" s="11">
        <v>0</v>
      </c>
      <c r="F38" s="12">
        <v>0</v>
      </c>
      <c r="G38" s="10">
        <v>638847</v>
      </c>
      <c r="H38" s="13">
        <v>0</v>
      </c>
      <c r="I38" s="14">
        <v>0</v>
      </c>
      <c r="J38" s="47">
        <v>3831249</v>
      </c>
      <c r="K38" s="15">
        <v>18705190</v>
      </c>
      <c r="L38" s="16">
        <v>2960262</v>
      </c>
      <c r="M38" s="40">
        <v>3029946</v>
      </c>
      <c r="N38" s="53">
        <f>SUM(ResumenDeGastos[[#This Row],[Ene]:[Dic]])</f>
        <v>29165494</v>
      </c>
      <c r="O38" s="54"/>
    </row>
    <row r="39" spans="1:15" ht="16.5" customHeight="1" x14ac:dyDescent="0.2">
      <c r="A39" s="65" t="s">
        <v>1</v>
      </c>
      <c r="B39" s="66">
        <f>SUBTOTAL(109,ResumenDeGastos[Ene])</f>
        <v>140651533.76999998</v>
      </c>
      <c r="C39" s="67">
        <f>SUBTOTAL(109,ResumenDeGastos[Feb])</f>
        <v>196089946.72999999</v>
      </c>
      <c r="D39" s="68">
        <f>SUBTOTAL(109,ResumenDeGastos[Mar])</f>
        <v>298510978.26999998</v>
      </c>
      <c r="E39" s="69">
        <f>SUBTOTAL(109,ResumenDeGastos[Abr])</f>
        <v>196682374.86000001</v>
      </c>
      <c r="F39" s="70">
        <f>SUBTOTAL(109,ResumenDeGastos[May])</f>
        <v>396209898.13</v>
      </c>
      <c r="G39" s="71">
        <f>SUBTOTAL(109,ResumenDeGastos[Jun])</f>
        <v>384633562.18000001</v>
      </c>
      <c r="H39" s="72">
        <f>SUBTOTAL(109,ResumenDeGastos[Jul])</f>
        <v>264271971.46000001</v>
      </c>
      <c r="I39" s="73">
        <f>SUBTOTAL(109,ResumenDeGastos[Ago])</f>
        <v>313149945.64999998</v>
      </c>
      <c r="J39" s="74">
        <f>SUBTOTAL(109,ResumenDeGastos[Sep])</f>
        <v>360511379.05000001</v>
      </c>
      <c r="K39" s="75">
        <f>SUBTOTAL(109,ResumenDeGastos[Oct])</f>
        <v>393961569.79000002</v>
      </c>
      <c r="L39" s="76">
        <f>SUBTOTAL(109,ResumenDeGastos[Nov])</f>
        <v>258581528.90000001</v>
      </c>
      <c r="M39" s="77">
        <f>SUBTOTAL(109,ResumenDeGastos[Dic])</f>
        <v>358876879.07999998</v>
      </c>
      <c r="N39" s="78">
        <f>SUBTOTAL(109,ResumenDeGastos[Total])</f>
        <v>3562131567.8699999</v>
      </c>
      <c r="O39" s="79"/>
    </row>
    <row r="40" spans="1:15" ht="16.5" customHeight="1" x14ac:dyDescent="0.2">
      <c r="A40" s="3"/>
      <c r="C40" s="36"/>
      <c r="D40" s="4"/>
      <c r="E40" s="4"/>
      <c r="F40" s="4"/>
      <c r="G40" s="4"/>
      <c r="H40" s="4"/>
      <c r="I40" s="4"/>
      <c r="J40" s="4"/>
      <c r="K40" s="4"/>
      <c r="L40" s="5"/>
      <c r="M40" s="4"/>
      <c r="N40" s="5"/>
      <c r="O40" s="5"/>
    </row>
    <row r="41" spans="1:15" ht="16.5" customHeight="1" x14ac:dyDescent="0.2">
      <c r="B41" s="37"/>
      <c r="C41" s="38"/>
      <c r="H41" s="2"/>
    </row>
    <row r="42" spans="1:15" ht="16.5" customHeight="1" x14ac:dyDescent="0.2">
      <c r="B42" s="37"/>
      <c r="C42" s="39"/>
      <c r="H42" s="35"/>
    </row>
    <row r="43" spans="1:15" ht="16.5" customHeight="1" x14ac:dyDescent="0.2">
      <c r="B43" s="37"/>
      <c r="C43" s="38"/>
      <c r="H43" s="35"/>
    </row>
    <row r="49" spans="5:5" ht="16.5" customHeight="1" x14ac:dyDescent="0.2">
      <c r="E49" s="2"/>
    </row>
  </sheetData>
  <printOptions horizontalCentered="1"/>
  <pageMargins left="0.25" right="0.25" top="0.75" bottom="0.75" header="0.3" footer="0.3"/>
  <pageSetup scale="91" orientation="landscape" r:id="rId1"/>
  <tableParts count="1">
    <tablePart r:id="rId2"/>
  </tableParts>
  <extLst>
    <ext xmlns:x14="http://schemas.microsoft.com/office/spreadsheetml/2009/9/main" uri="{05C60535-1F16-4fd2-B633-F4F36F0B64E0}">
      <x14:sparklineGroups xmlns:xm="http://schemas.microsoft.com/office/excel/2006/main">
        <x14:sparklineGroup displayEmptyCellsAs="gap" markers="1" high="1" low="1" first="1" last="1" xr2:uid="{00000000-0003-0000-0000-000000000000}">
          <x14:colorSeries rgb="FFFF0000"/>
          <x14:colorNegative theme="1" tint="0.249977111117893"/>
          <x14:colorAxis rgb="FF000000"/>
          <x14:colorMarkers theme="1"/>
          <x14:colorFirst theme="1" tint="0.249977111117893"/>
          <x14:colorLast theme="1" tint="0.249977111117893"/>
          <x14:colorHigh theme="1" tint="0.249977111117893"/>
          <x14:colorLow theme="1" tint="0.249977111117893"/>
          <x14:sparklines>
            <x14:sparkline>
              <xm:f>PAGOS!B6:M6</xm:f>
              <xm:sqref>O6</xm:sqref>
            </x14:sparkline>
            <x14:sparkline>
              <xm:f>PAGOS!B7:M7</xm:f>
              <xm:sqref>O7</xm:sqref>
            </x14:sparkline>
            <x14:sparkline>
              <xm:f>PAGOS!B8:M8</xm:f>
              <xm:sqref>O8</xm:sqref>
            </x14:sparkline>
            <x14:sparkline>
              <xm:f>PAGOS!B9:M9</xm:f>
              <xm:sqref>O9</xm:sqref>
            </x14:sparkline>
            <x14:sparkline>
              <xm:f>PAGOS!B10:M10</xm:f>
              <xm:sqref>O10</xm:sqref>
            </x14:sparkline>
            <x14:sparkline>
              <xm:f>PAGOS!B11:M11</xm:f>
              <xm:sqref>O11</xm:sqref>
            </x14:sparkline>
            <x14:sparkline>
              <xm:f>PAGOS!B12:M12</xm:f>
              <xm:sqref>O12</xm:sqref>
            </x14:sparkline>
            <x14:sparkline>
              <xm:f>PAGOS!B13:M13</xm:f>
              <xm:sqref>O13</xm:sqref>
            </x14:sparkline>
            <x14:sparkline>
              <xm:f>PAGOS!B14:M14</xm:f>
              <xm:sqref>O14</xm:sqref>
            </x14:sparkline>
            <x14:sparkline>
              <xm:f>PAGOS!B15:M15</xm:f>
              <xm:sqref>O15</xm:sqref>
            </x14:sparkline>
            <x14:sparkline>
              <xm:f>PAGOS!B16:M16</xm:f>
              <xm:sqref>O16</xm:sqref>
            </x14:sparkline>
            <x14:sparkline>
              <xm:f>PAGOS!B17:M17</xm:f>
              <xm:sqref>O17</xm:sqref>
            </x14:sparkline>
            <x14:sparkline>
              <xm:f>PAGOS!B18:M18</xm:f>
              <xm:sqref>O18</xm:sqref>
            </x14:sparkline>
            <x14:sparkline>
              <xm:f>PAGOS!B19:M19</xm:f>
              <xm:sqref>O19</xm:sqref>
            </x14:sparkline>
            <x14:sparkline>
              <xm:f>PAGOS!B20:M20</xm:f>
              <xm:sqref>O20</xm:sqref>
            </x14:sparkline>
            <x14:sparkline>
              <xm:f>PAGOS!B21:M21</xm:f>
              <xm:sqref>O21</xm:sqref>
            </x14:sparkline>
            <x14:sparkline>
              <xm:f>PAGOS!B22:M22</xm:f>
              <xm:sqref>O22</xm:sqref>
            </x14:sparkline>
            <x14:sparkline>
              <xm:f>PAGOS!B23:M23</xm:f>
              <xm:sqref>O23</xm:sqref>
            </x14:sparkline>
            <x14:sparkline>
              <xm:f>PAGOS!B24:M24</xm:f>
              <xm:sqref>O24</xm:sqref>
            </x14:sparkline>
            <x14:sparkline>
              <xm:f>PAGOS!B25:M25</xm:f>
              <xm:sqref>O25</xm:sqref>
            </x14:sparkline>
            <x14:sparkline>
              <xm:f>PAGOS!B26:M26</xm:f>
              <xm:sqref>O26</xm:sqref>
            </x14:sparkline>
            <x14:sparkline>
              <xm:f>PAGOS!B27:M27</xm:f>
              <xm:sqref>O27</xm:sqref>
            </x14:sparkline>
            <x14:sparkline>
              <xm:f>PAGOS!B28:M28</xm:f>
              <xm:sqref>O28</xm:sqref>
            </x14:sparkline>
          </x14:sparklines>
        </x14:sparklineGroup>
      </x14:sparklineGroup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0"/>
  <sheetViews>
    <sheetView workbookViewId="0" xr3:uid="{958C4451-9541-5A59-BF78-D2F731DF1C81}">
      <selection activeCell="P36" sqref="P36"/>
    </sheetView>
  </sheetViews>
  <sheetFormatPr defaultColWidth="11.8359375" defaultRowHeight="14.25" x14ac:dyDescent="0.2"/>
  <cols>
    <col min="1" max="1" width="44.390625" bestFit="1" customWidth="1"/>
    <col min="2" max="2" width="35.0703125" bestFit="1" customWidth="1"/>
  </cols>
  <sheetData>
    <row r="1" spans="1:5" x14ac:dyDescent="0.2">
      <c r="A1" s="55" t="s">
        <v>15</v>
      </c>
      <c r="B1" s="58">
        <v>195425569</v>
      </c>
    </row>
    <row r="2" spans="1:5" x14ac:dyDescent="0.2">
      <c r="A2" s="55" t="s">
        <v>34</v>
      </c>
      <c r="B2" s="59">
        <v>48848700</v>
      </c>
      <c r="C2" s="6"/>
      <c r="D2" s="6"/>
      <c r="E2" s="6"/>
    </row>
    <row r="3" spans="1:5" x14ac:dyDescent="0.2">
      <c r="A3" s="61"/>
      <c r="B3" s="60">
        <f>SUM(B1:B2)</f>
        <v>244274269</v>
      </c>
      <c r="C3" s="6"/>
      <c r="D3" s="6"/>
      <c r="E3" s="6"/>
    </row>
    <row r="4" spans="1:5" x14ac:dyDescent="0.2">
      <c r="A4" s="50" t="s">
        <v>39</v>
      </c>
      <c r="B4" s="59">
        <v>446013264</v>
      </c>
      <c r="C4" s="6"/>
      <c r="D4" s="6"/>
      <c r="E4" s="6"/>
    </row>
    <row r="5" spans="1:5" x14ac:dyDescent="0.2">
      <c r="A5" s="49" t="s">
        <v>17</v>
      </c>
      <c r="B5" s="59">
        <v>210093875</v>
      </c>
      <c r="C5" s="6"/>
      <c r="D5" s="6"/>
      <c r="E5" s="6"/>
    </row>
    <row r="6" spans="1:5" x14ac:dyDescent="0.2">
      <c r="A6" s="49" t="s">
        <v>22</v>
      </c>
      <c r="B6" s="59">
        <v>122146744</v>
      </c>
      <c r="C6" s="6"/>
      <c r="D6" s="6"/>
      <c r="E6" s="6"/>
    </row>
    <row r="7" spans="1:5" x14ac:dyDescent="0.2">
      <c r="A7" s="49" t="s">
        <v>28</v>
      </c>
      <c r="B7" s="59">
        <v>82633372</v>
      </c>
      <c r="C7" s="6"/>
      <c r="D7" s="6"/>
      <c r="E7" s="6"/>
    </row>
    <row r="8" spans="1:5" x14ac:dyDescent="0.2">
      <c r="A8" s="49" t="s">
        <v>44</v>
      </c>
      <c r="B8" s="59">
        <v>52532100</v>
      </c>
      <c r="C8" s="6"/>
      <c r="D8" s="6"/>
      <c r="E8" s="6"/>
    </row>
    <row r="9" spans="1:5" x14ac:dyDescent="0.2">
      <c r="A9" s="49" t="s">
        <v>19</v>
      </c>
      <c r="B9" s="59">
        <v>48341000</v>
      </c>
      <c r="C9" s="6"/>
      <c r="D9" s="6"/>
      <c r="E9" s="6"/>
    </row>
    <row r="10" spans="1:5" x14ac:dyDescent="0.2">
      <c r="A10" s="49" t="s">
        <v>35</v>
      </c>
      <c r="B10" s="59">
        <v>39357355</v>
      </c>
      <c r="C10" s="6"/>
      <c r="D10" s="6"/>
      <c r="E10" s="6"/>
    </row>
    <row r="11" spans="1:5" x14ac:dyDescent="0.2">
      <c r="A11" s="49" t="s">
        <v>16</v>
      </c>
      <c r="B11" s="59">
        <v>34288753</v>
      </c>
      <c r="C11" s="6"/>
      <c r="D11" s="6"/>
      <c r="E11" s="6"/>
    </row>
    <row r="12" spans="1:5" x14ac:dyDescent="0.2">
      <c r="A12" s="49" t="s">
        <v>25</v>
      </c>
      <c r="B12" s="59">
        <v>30537502</v>
      </c>
      <c r="C12" s="6"/>
      <c r="D12" s="6"/>
      <c r="E12" s="6"/>
    </row>
    <row r="13" spans="1:5" x14ac:dyDescent="0.2">
      <c r="A13" s="49" t="s">
        <v>37</v>
      </c>
      <c r="B13" s="59">
        <v>28605923</v>
      </c>
      <c r="C13" s="6"/>
      <c r="D13" s="6"/>
      <c r="E13" s="6"/>
    </row>
    <row r="14" spans="1:5" x14ac:dyDescent="0.2">
      <c r="A14" s="49" t="s">
        <v>27</v>
      </c>
      <c r="B14" s="59">
        <v>24911651</v>
      </c>
      <c r="C14" s="6"/>
      <c r="D14" s="6"/>
      <c r="E14" s="6"/>
    </row>
    <row r="15" spans="1:5" x14ac:dyDescent="0.2">
      <c r="A15" s="49" t="s">
        <v>18</v>
      </c>
      <c r="B15" s="59">
        <v>18160372</v>
      </c>
      <c r="C15" s="6"/>
      <c r="D15" s="6"/>
      <c r="E15" s="6"/>
    </row>
    <row r="16" spans="1:5" x14ac:dyDescent="0.2">
      <c r="A16" s="49" t="s">
        <v>20</v>
      </c>
      <c r="B16" s="59">
        <v>17420647</v>
      </c>
      <c r="C16" s="6"/>
      <c r="D16" s="6"/>
      <c r="E16" s="6"/>
    </row>
    <row r="17" spans="1:5" x14ac:dyDescent="0.2">
      <c r="A17" s="49" t="s">
        <v>43</v>
      </c>
      <c r="B17" s="59">
        <v>11262656</v>
      </c>
      <c r="C17" s="6"/>
      <c r="D17" s="6"/>
      <c r="E17" s="6"/>
    </row>
    <row r="18" spans="1:5" x14ac:dyDescent="0.2">
      <c r="A18" s="49" t="s">
        <v>38</v>
      </c>
      <c r="B18" s="59">
        <v>10603266</v>
      </c>
      <c r="C18" s="6"/>
      <c r="D18" s="6"/>
      <c r="E18" s="6"/>
    </row>
    <row r="19" spans="1:5" x14ac:dyDescent="0.2">
      <c r="A19" s="49" t="s">
        <v>21</v>
      </c>
      <c r="B19" s="59">
        <v>8710352</v>
      </c>
      <c r="C19" s="6"/>
      <c r="D19" s="6"/>
      <c r="E19" s="6"/>
    </row>
    <row r="20" spans="1:5" x14ac:dyDescent="0.2">
      <c r="A20" s="49" t="s">
        <v>36</v>
      </c>
      <c r="B20" s="59">
        <v>7659256</v>
      </c>
      <c r="C20" s="6"/>
      <c r="D20" s="6"/>
      <c r="E20" s="6"/>
    </row>
    <row r="21" spans="1:5" x14ac:dyDescent="0.2">
      <c r="A21" s="49" t="s">
        <v>24</v>
      </c>
      <c r="B21" s="59">
        <v>4946220.66</v>
      </c>
      <c r="C21" s="6"/>
      <c r="D21" s="6"/>
      <c r="E21" s="6"/>
    </row>
    <row r="22" spans="1:5" x14ac:dyDescent="0.2">
      <c r="A22" s="49" t="s">
        <v>41</v>
      </c>
      <c r="B22" s="59">
        <v>755675</v>
      </c>
      <c r="C22" s="6"/>
      <c r="D22" s="6"/>
      <c r="E22" s="6"/>
    </row>
    <row r="23" spans="1:5" x14ac:dyDescent="0.2">
      <c r="A23" s="49"/>
      <c r="B23" s="59">
        <v>0</v>
      </c>
      <c r="C23" s="6"/>
      <c r="D23" s="6"/>
      <c r="E23" s="6"/>
    </row>
    <row r="24" spans="1:5" x14ac:dyDescent="0.2">
      <c r="A24" s="49"/>
      <c r="B24" s="59">
        <v>0</v>
      </c>
      <c r="C24" s="6"/>
      <c r="D24" s="6"/>
      <c r="E24" s="6"/>
    </row>
    <row r="25" spans="1:5" x14ac:dyDescent="0.2">
      <c r="A25" s="49"/>
      <c r="B25" s="59">
        <v>0</v>
      </c>
      <c r="C25" s="6"/>
      <c r="D25" s="6"/>
      <c r="E25" s="6"/>
    </row>
    <row r="26" spans="1:5" x14ac:dyDescent="0.2">
      <c r="A26" s="49"/>
      <c r="B26" s="59">
        <v>0</v>
      </c>
      <c r="C26" s="6"/>
      <c r="D26" s="6"/>
      <c r="E26" s="6"/>
    </row>
    <row r="27" spans="1:5" x14ac:dyDescent="0.2">
      <c r="A27" s="49"/>
      <c r="B27" s="59">
        <v>0</v>
      </c>
      <c r="C27" s="6"/>
      <c r="D27" s="6"/>
      <c r="E27" s="6"/>
    </row>
    <row r="28" spans="1:5" x14ac:dyDescent="0.2">
      <c r="A28" s="49"/>
      <c r="B28" s="59">
        <v>0</v>
      </c>
      <c r="C28" s="6"/>
      <c r="D28" s="6"/>
      <c r="E28" s="6"/>
    </row>
    <row r="29" spans="1:5" x14ac:dyDescent="0.2">
      <c r="A29" s="49"/>
      <c r="B29" s="59">
        <v>0</v>
      </c>
      <c r="C29" s="6"/>
      <c r="D29" s="6"/>
      <c r="E29" s="6"/>
    </row>
    <row r="30" spans="1:5" x14ac:dyDescent="0.2">
      <c r="A30" s="18"/>
      <c r="B30" s="59">
        <v>0</v>
      </c>
      <c r="C30" s="6"/>
      <c r="D30" s="6"/>
      <c r="E30" s="6"/>
    </row>
    <row r="31" spans="1:5" x14ac:dyDescent="0.2">
      <c r="A31" s="51"/>
      <c r="B31" s="59">
        <v>0</v>
      </c>
      <c r="C31" s="6"/>
      <c r="D31" s="6"/>
      <c r="E31" s="6"/>
    </row>
    <row r="32" spans="1:5" x14ac:dyDescent="0.2">
      <c r="A32" s="62"/>
      <c r="B32" s="59">
        <v>0</v>
      </c>
      <c r="C32" s="6"/>
      <c r="D32" s="6"/>
      <c r="E32" s="6"/>
    </row>
    <row r="33" spans="1:5" x14ac:dyDescent="0.2">
      <c r="A33" s="6"/>
      <c r="B33" s="6"/>
      <c r="C33" s="6"/>
      <c r="D33" s="6"/>
      <c r="E33" s="6"/>
    </row>
    <row r="34" spans="1:5" x14ac:dyDescent="0.2">
      <c r="A34" s="6"/>
      <c r="B34" s="6"/>
      <c r="C34" s="6"/>
      <c r="D34" s="6"/>
      <c r="E34" s="6"/>
    </row>
    <row r="35" spans="1:5" x14ac:dyDescent="0.2">
      <c r="A35" s="6"/>
      <c r="B35" s="6"/>
      <c r="C35" s="6"/>
      <c r="D35" s="6"/>
      <c r="E35" s="6"/>
    </row>
    <row r="36" spans="1:5" x14ac:dyDescent="0.2">
      <c r="A36" s="6"/>
      <c r="B36" s="6"/>
      <c r="C36" s="6"/>
      <c r="D36" s="6"/>
      <c r="E36" s="6"/>
    </row>
    <row r="37" spans="1:5" x14ac:dyDescent="0.2">
      <c r="A37" s="6"/>
      <c r="B37" s="6"/>
      <c r="C37" s="6"/>
      <c r="D37" s="6"/>
      <c r="E37" s="6"/>
    </row>
    <row r="38" spans="1:5" x14ac:dyDescent="0.2">
      <c r="A38" s="6"/>
      <c r="B38" s="6"/>
      <c r="C38" s="6"/>
      <c r="D38" s="6"/>
      <c r="E38" s="6"/>
    </row>
    <row r="39" spans="1:5" x14ac:dyDescent="0.2">
      <c r="A39" s="6"/>
      <c r="B39" s="6"/>
      <c r="C39" s="6"/>
      <c r="D39" s="6"/>
      <c r="E39" s="6"/>
    </row>
    <row r="40" spans="1:5" ht="25.5" x14ac:dyDescent="0.35">
      <c r="A40" s="56"/>
      <c r="B40" s="57"/>
      <c r="C40" s="6"/>
      <c r="D40" s="6"/>
      <c r="E40" s="6"/>
    </row>
    <row r="41" spans="1:5" x14ac:dyDescent="0.2">
      <c r="A41" s="6"/>
      <c r="B41" s="6"/>
      <c r="C41" s="6"/>
      <c r="D41" s="6"/>
      <c r="E41" s="6"/>
    </row>
    <row r="42" spans="1:5" x14ac:dyDescent="0.2">
      <c r="A42" s="6"/>
      <c r="B42" s="6"/>
      <c r="C42" s="6"/>
      <c r="D42" s="6"/>
      <c r="E42" s="6"/>
    </row>
    <row r="43" spans="1:5" x14ac:dyDescent="0.2">
      <c r="A43" s="6"/>
      <c r="B43" s="6"/>
      <c r="C43" s="6"/>
      <c r="D43" s="6"/>
      <c r="E43" s="6"/>
    </row>
    <row r="44" spans="1:5" x14ac:dyDescent="0.2">
      <c r="A44" s="6"/>
      <c r="B44" s="6"/>
      <c r="C44" s="6"/>
      <c r="D44" s="6"/>
      <c r="E44" s="6"/>
    </row>
    <row r="45" spans="1:5" x14ac:dyDescent="0.2">
      <c r="A45" s="6"/>
      <c r="B45" s="6"/>
      <c r="C45" s="6"/>
      <c r="D45" s="6"/>
      <c r="E45" s="6"/>
    </row>
    <row r="46" spans="1:5" x14ac:dyDescent="0.2">
      <c r="A46" s="6"/>
      <c r="B46" s="6"/>
      <c r="C46" s="6"/>
      <c r="D46" s="6"/>
      <c r="E46" s="6"/>
    </row>
    <row r="47" spans="1:5" x14ac:dyDescent="0.2">
      <c r="A47" s="6"/>
      <c r="B47" s="6"/>
      <c r="C47" s="6"/>
      <c r="D47" s="6"/>
      <c r="E47" s="6"/>
    </row>
    <row r="48" spans="1:5" x14ac:dyDescent="0.2">
      <c r="A48" s="6"/>
      <c r="B48" s="6"/>
      <c r="C48" s="6"/>
      <c r="D48" s="6"/>
      <c r="E48" s="6"/>
    </row>
    <row r="49" spans="1:5" x14ac:dyDescent="0.2">
      <c r="A49" s="6"/>
      <c r="B49" s="6"/>
      <c r="C49" s="6"/>
      <c r="D49" s="6"/>
      <c r="E49" s="6"/>
    </row>
    <row r="50" spans="1:5" x14ac:dyDescent="0.2">
      <c r="A50" s="6"/>
      <c r="B50" s="6"/>
      <c r="C50" s="6"/>
      <c r="D50" s="6"/>
      <c r="E50" s="6"/>
    </row>
  </sheetData>
  <sortState ref="A3:B32">
    <sortCondition descending="1" ref="B1"/>
  </sortState>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 /></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2A0D1924-7525-4501-994B-CB66681382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PAGOS</vt:lpstr>
      <vt:lpstr>GRAFICAS</vt:lpstr>
      <vt:lpstr>PAGOS!Área_de_impresión</vt:lpstr>
      <vt:lpstr>CategoríasDeGastos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2013-04-16T21:10:00Z</dcterms:created>
  <dcterms:modified xsi:type="dcterms:W3CDTF">2019-02-06T03:30:26Z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TC028023349991</vt:lpwstr>
  </property>
</Properties>
</file>